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C:\Users\Erik C. Candela\Downloads\"/>
    </mc:Choice>
  </mc:AlternateContent>
  <xr:revisionPtr revIDLastSave="0" documentId="13_ncr:1_{13D37DA7-55D4-4923-9B1D-BD10A86BCC09}" xr6:coauthVersionLast="47" xr6:coauthVersionMax="47" xr10:uidLastSave="{00000000-0000-0000-0000-000000000000}"/>
  <bookViews>
    <workbookView xWindow="-120" yWindow="-120" windowWidth="29040" windowHeight="15840" activeTab="3"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1"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Resultados!$C$1:$I$82</definedName>
    <definedName name="Print_Area" localSheetId="11">'Resultados Porcentuales'!$C$1:$O$82</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0" l="1"/>
  <c r="I12" i="20"/>
  <c r="I11" i="20"/>
  <c r="I10" i="20"/>
  <c r="I9" i="20"/>
  <c r="I8" i="20"/>
  <c r="I7" i="20"/>
  <c r="I6" i="20"/>
  <c r="I5" i="20"/>
  <c r="C77" i="21" l="1"/>
  <c r="C76" i="21"/>
  <c r="C75" i="21"/>
  <c r="C70" i="21"/>
  <c r="C69" i="21"/>
  <c r="C68" i="21"/>
  <c r="C67" i="21"/>
  <c r="C62" i="21"/>
  <c r="C61" i="21"/>
  <c r="C60" i="21"/>
  <c r="C55" i="21"/>
  <c r="C54" i="21"/>
  <c r="C53" i="21"/>
  <c r="C48" i="21"/>
  <c r="C47" i="21"/>
  <c r="C46" i="21"/>
  <c r="C45" i="21"/>
  <c r="C40" i="21"/>
  <c r="C39" i="21"/>
  <c r="C38" i="21"/>
  <c r="C37" i="21"/>
  <c r="C32" i="21"/>
  <c r="C31" i="21"/>
  <c r="C30" i="21"/>
  <c r="C29" i="21"/>
  <c r="C28" i="21"/>
  <c r="C27" i="21"/>
  <c r="C22" i="21"/>
  <c r="C21" i="21"/>
  <c r="C20" i="21"/>
  <c r="C19" i="21"/>
  <c r="C18" i="21"/>
  <c r="C13" i="21"/>
  <c r="C12" i="21"/>
  <c r="C11" i="21"/>
  <c r="C10" i="21"/>
  <c r="AV87" i="8" l="1"/>
  <c r="C3" i="21"/>
  <c r="C1" i="21"/>
  <c r="ES3" i="11"/>
  <c r="EW3" i="11"/>
  <c r="FA3" i="11"/>
  <c r="FE3" i="11"/>
  <c r="FI3" i="11"/>
  <c r="FI4" i="10"/>
  <c r="FE4" i="10"/>
  <c r="FA4" i="10"/>
  <c r="EW4" i="10"/>
  <c r="ES4" i="10"/>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CW4" i="10"/>
  <c r="CW3" i="11" s="1"/>
  <c r="CW3" i="12" s="1"/>
  <c r="CS4" i="10"/>
  <c r="CS3" i="11" s="1"/>
  <c r="CS3" i="12" s="1"/>
  <c r="CO4" i="10"/>
  <c r="CO3" i="11" s="1"/>
  <c r="CO3" i="12" s="1"/>
  <c r="CK4" i="10"/>
  <c r="CK3" i="11" s="1"/>
  <c r="CK3" i="12" s="1"/>
  <c r="DA3" i="11"/>
  <c r="DA3" i="12" s="1"/>
  <c r="E8" i="8" l="1"/>
  <c r="CG4" i="10"/>
  <c r="CG3" i="11" s="1"/>
  <c r="CG3" i="12" s="1"/>
  <c r="CC4" i="10"/>
  <c r="CC3" i="11" s="1"/>
  <c r="CC3" i="12" s="1"/>
  <c r="BY4" i="10"/>
  <c r="BY3" i="11" s="1"/>
  <c r="BY3" i="12" s="1"/>
  <c r="BU4" i="10"/>
  <c r="BU3" i="11" s="1"/>
  <c r="BU3" i="12" s="1"/>
  <c r="BQ4" i="10"/>
  <c r="BQ3" i="11" s="1"/>
  <c r="BQ3" i="12" s="1"/>
  <c r="BM4" i="10"/>
  <c r="BM3" i="11" s="1"/>
  <c r="BM3" i="12" s="1"/>
  <c r="BI4" i="10"/>
  <c r="BI3" i="11" s="1"/>
  <c r="BI3" i="12" s="1"/>
  <c r="BE4" i="10"/>
  <c r="BE3" i="11" s="1"/>
  <c r="BE3" i="12" s="1"/>
  <c r="BA4" i="10"/>
  <c r="BA3" i="11" s="1"/>
  <c r="BA3" i="12" s="1"/>
  <c r="AW4" i="10"/>
  <c r="AW3" i="11" s="1"/>
  <c r="AW3" i="12" s="1"/>
  <c r="AS4" i="10"/>
  <c r="AS3" i="11" s="1"/>
  <c r="AS3" i="12" s="1"/>
  <c r="AO4" i="10"/>
  <c r="AO3" i="11" s="1"/>
  <c r="AO3" i="12" s="1"/>
  <c r="AK4" i="10"/>
  <c r="AK3" i="11" s="1"/>
  <c r="AK3" i="12" s="1"/>
  <c r="AG4" i="10"/>
  <c r="AG3" i="11" s="1"/>
  <c r="AG3" i="12" s="1"/>
  <c r="AC4" i="10"/>
  <c r="AC3" i="11" s="1"/>
  <c r="AC3" i="12" s="1"/>
  <c r="Y4" i="10"/>
  <c r="Y3" i="11" s="1"/>
  <c r="Y3" i="12" s="1"/>
  <c r="U4" i="10"/>
  <c r="U3" i="11" s="1"/>
  <c r="U3" i="12" s="1"/>
  <c r="Q4" i="10"/>
  <c r="Q3" i="11" s="1"/>
  <c r="Q3" i="12" s="1"/>
  <c r="M4" i="10"/>
  <c r="M3" i="11" s="1"/>
  <c r="M3" i="12" s="1"/>
  <c r="I4" i="10"/>
  <c r="I3" i="11" s="1"/>
  <c r="I3" i="12" s="1"/>
  <c r="E4" i="10"/>
  <c r="E3" i="11" s="1"/>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D39" i="5"/>
  <c r="D25" i="5"/>
  <c r="D15" i="5"/>
  <c r="D3" i="5"/>
  <c r="C33" i="5"/>
  <c r="C19" i="5"/>
  <c r="C9" i="5"/>
  <c r="B37" i="5"/>
  <c r="B31" i="5"/>
  <c r="B27" i="5"/>
  <c r="B21" i="5"/>
  <c r="B17" i="5"/>
  <c r="B11" i="5"/>
  <c r="B5" i="5"/>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19" i="5"/>
  <c r="B15" i="5"/>
  <c r="B7" i="5"/>
  <c r="B3" i="5"/>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9" i="5"/>
  <c r="C42" i="5"/>
  <c r="C82" i="21" s="1"/>
  <c r="C40" i="5"/>
  <c r="C80" i="21" s="1"/>
  <c r="C38" i="5"/>
  <c r="C78" i="21" s="1"/>
  <c r="C36" i="5"/>
  <c r="C34" i="5"/>
  <c r="C32" i="5"/>
  <c r="C30" i="5"/>
  <c r="C28" i="5"/>
  <c r="C26" i="5"/>
  <c r="C24" i="5"/>
  <c r="C22" i="5"/>
  <c r="C20" i="5"/>
  <c r="C18" i="5"/>
  <c r="C16" i="5"/>
  <c r="C14" i="5"/>
  <c r="C12" i="5"/>
  <c r="C10" i="5"/>
  <c r="C8" i="5"/>
  <c r="C6" i="5"/>
  <c r="C4" i="5"/>
  <c r="C2" i="5"/>
  <c r="D37" i="5"/>
  <c r="D19" i="5"/>
  <c r="D7" i="5"/>
  <c r="C39" i="5"/>
  <c r="C79" i="21" s="1"/>
  <c r="C31" i="5"/>
  <c r="C23" i="5"/>
  <c r="C13" i="5"/>
  <c r="B41" i="5"/>
  <c r="B42" i="5"/>
  <c r="B38" i="5"/>
  <c r="B34" i="5"/>
  <c r="B30" i="5"/>
  <c r="B26" i="5"/>
  <c r="B24" i="5"/>
  <c r="B20" i="5"/>
  <c r="B18" i="5"/>
  <c r="B16" i="5"/>
  <c r="B14" i="5"/>
  <c r="B12" i="5"/>
  <c r="B10" i="5"/>
  <c r="B8" i="5"/>
  <c r="B6" i="5"/>
  <c r="B4" i="5"/>
  <c r="B2" i="5"/>
  <c r="D33" i="5"/>
  <c r="D21" i="5"/>
  <c r="D9" i="5"/>
  <c r="C41" i="5"/>
  <c r="C81" i="21" s="1"/>
  <c r="C29" i="5"/>
  <c r="C21" i="5"/>
  <c r="C11" i="5"/>
  <c r="B39" i="5"/>
  <c r="B29" i="5"/>
  <c r="B40" i="5"/>
  <c r="B36" i="5"/>
  <c r="B32" i="5"/>
  <c r="B28" i="5"/>
  <c r="B22" i="5"/>
  <c r="A42" i="5"/>
  <c r="A40" i="5"/>
  <c r="A38" i="5"/>
  <c r="A36" i="5"/>
  <c r="A34" i="5"/>
  <c r="A32" i="5"/>
  <c r="A30" i="5"/>
  <c r="A28" i="5"/>
  <c r="A26" i="5"/>
  <c r="A24" i="5"/>
  <c r="A22" i="5"/>
  <c r="A20" i="5"/>
  <c r="A18" i="5"/>
  <c r="A16" i="5"/>
  <c r="A14" i="5"/>
  <c r="A12" i="5"/>
  <c r="A10" i="5"/>
  <c r="A8" i="5"/>
  <c r="A6" i="5"/>
  <c r="A4" i="5"/>
  <c r="B60" i="14" l="1"/>
  <c r="B60" i="21"/>
  <c r="B54" i="14"/>
  <c r="B54" i="21"/>
  <c r="B62" i="14"/>
  <c r="B62" i="21"/>
  <c r="B45" i="14"/>
  <c r="B45" i="21"/>
  <c r="B55" i="14"/>
  <c r="B55" i="21"/>
  <c r="B40" i="14"/>
  <c r="B40" i="21"/>
  <c r="B69" i="14"/>
  <c r="B69" i="21"/>
  <c r="B48" i="14"/>
  <c r="B48" i="21"/>
  <c r="C19" i="14"/>
  <c r="B68" i="14"/>
  <c r="B68" i="21"/>
  <c r="B13" i="14"/>
  <c r="B13" i="21"/>
  <c r="B27" i="14"/>
  <c r="B27" i="21"/>
  <c r="B21" i="14"/>
  <c r="B21" i="21"/>
  <c r="B47" i="14"/>
  <c r="B47" i="21"/>
  <c r="B67" i="14"/>
  <c r="B67" i="21"/>
  <c r="B61" i="14"/>
  <c r="B61" i="21"/>
  <c r="B77" i="14"/>
  <c r="B77" i="21"/>
  <c r="B75" i="14"/>
  <c r="B75" i="21"/>
  <c r="B76" i="14"/>
  <c r="B76" i="21"/>
  <c r="B37" i="14"/>
  <c r="B37" i="21"/>
  <c r="B10" i="14"/>
  <c r="B10" i="21"/>
  <c r="B19" i="14"/>
  <c r="B19" i="21"/>
  <c r="B12" i="14"/>
  <c r="B12" i="21"/>
  <c r="B20" i="14"/>
  <c r="B20" i="21"/>
  <c r="B22" i="14"/>
  <c r="B22" i="21"/>
  <c r="B18" i="14"/>
  <c r="B18" i="21"/>
  <c r="B11" i="14"/>
  <c r="B11" i="21"/>
  <c r="B28" i="14"/>
  <c r="B28" i="21"/>
  <c r="B30" i="14"/>
  <c r="B30" i="21"/>
  <c r="B31" i="14"/>
  <c r="B31" i="21"/>
  <c r="B39" i="14"/>
  <c r="B39" i="21"/>
  <c r="B46" i="14"/>
  <c r="B46" i="21"/>
  <c r="B70" i="14"/>
  <c r="B70" i="21"/>
  <c r="B29" i="14"/>
  <c r="B29" i="21"/>
  <c r="B32" i="14"/>
  <c r="B32" i="21"/>
  <c r="B38" i="21"/>
  <c r="B78" i="21"/>
  <c r="B53" i="14"/>
  <c r="B53" i="21"/>
  <c r="B78"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0" a="1"/>
  <c r="D1" i="12"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14" l="1"/>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9" i="11"/>
  <c r="F9" i="12" s="1"/>
  <c r="F17" i="11"/>
  <c r="F17" i="12" s="1"/>
  <c r="F11" i="11"/>
  <c r="F11" i="12" s="1"/>
  <c r="F18" i="11"/>
  <c r="F18" i="12" s="1"/>
  <c r="E9" i="11"/>
  <c r="E9" i="12" s="1"/>
  <c r="G10" i="11"/>
  <c r="G10" i="12" s="1"/>
  <c r="G17" i="11"/>
  <c r="G17" i="12" s="1"/>
  <c r="G24" i="11"/>
  <c r="G24" i="12" s="1"/>
  <c r="G19" i="11"/>
  <c r="G19" i="12" s="1"/>
  <c r="G8" i="11"/>
  <c r="G8" i="12" s="1"/>
  <c r="G14" i="11"/>
  <c r="G14" i="12" s="1"/>
  <c r="E5" i="10"/>
  <c r="E5" i="12"/>
  <c r="F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G5" i="12"/>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E8" i="1"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2" i="14"/>
  <c r="C68" i="14"/>
  <c r="C47" i="14"/>
  <c r="C79" i="14"/>
  <c r="C27" i="14"/>
  <c r="C12" i="14"/>
  <c r="C40" i="14"/>
  <c r="C76" i="14"/>
  <c r="C55" i="14"/>
  <c r="C29" i="14"/>
  <c r="C18" i="14"/>
  <c r="C46" i="14"/>
  <c r="C78" i="14"/>
  <c r="C61" i="14"/>
  <c r="C20" i="14"/>
  <c r="C48" i="14"/>
  <c r="C80" i="14"/>
  <c r="C31" i="14"/>
  <c r="C67" i="14"/>
  <c r="C70" i="14"/>
  <c r="C81" i="14"/>
  <c r="C22" i="14"/>
  <c r="C54" i="14"/>
  <c r="C82" i="14"/>
  <c r="C37" i="14"/>
  <c r="C69" i="14"/>
  <c r="C28" i="14"/>
  <c r="C11" i="14"/>
  <c r="C75" i="14"/>
  <c r="C10" i="14"/>
  <c r="C53" i="14"/>
  <c r="C60" i="14"/>
  <c r="C39" i="14"/>
  <c r="C30" i="14"/>
  <c r="C62" i="14"/>
  <c r="C13" i="14"/>
  <c r="C45" i="14"/>
  <c r="C77" i="14"/>
  <c r="E17" i="1" l="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B12" i="17"/>
  <c r="B13" i="16"/>
  <c r="E16" i="4"/>
  <c r="E19" i="4"/>
  <c r="E17" i="4"/>
  <c r="E18" i="4"/>
  <c r="E20" i="4"/>
  <c r="G10" i="21" l="1"/>
  <c r="F31" i="5"/>
  <c r="E67" i="21" s="1"/>
  <c r="E30" i="5"/>
  <c r="H33" i="5"/>
  <c r="I21" i="5"/>
  <c r="H45" i="21" s="1"/>
  <c r="I31" i="5"/>
  <c r="I42" i="5"/>
  <c r="E16" i="5"/>
  <c r="H34" i="5"/>
  <c r="G40" i="5"/>
  <c r="I22" i="5"/>
  <c r="F36" i="5"/>
  <c r="H25" i="5"/>
  <c r="H28" i="5"/>
  <c r="F29" i="5"/>
  <c r="G34" i="5"/>
  <c r="F3" i="5"/>
  <c r="E26" i="5"/>
  <c r="E29" i="5"/>
  <c r="G18" i="5"/>
  <c r="I9" i="5"/>
  <c r="F10" i="5"/>
  <c r="I36" i="5"/>
  <c r="E34" i="5"/>
  <c r="F11" i="5"/>
  <c r="G8" i="5"/>
  <c r="F20" i="21" s="1"/>
  <c r="I14" i="5"/>
  <c r="H30" i="5"/>
  <c r="G62" i="21" s="1"/>
  <c r="E20" i="5"/>
  <c r="F24" i="5"/>
  <c r="G38" i="5"/>
  <c r="F78" i="21" s="1"/>
  <c r="I12" i="5"/>
  <c r="G16" i="5"/>
  <c r="G24" i="5"/>
  <c r="F23" i="5"/>
  <c r="E47" i="21" s="1"/>
  <c r="I8" i="5"/>
  <c r="I5" i="5"/>
  <c r="E4" i="5"/>
  <c r="H26" i="5"/>
  <c r="E19" i="5"/>
  <c r="H22" i="5"/>
  <c r="E23" i="5"/>
  <c r="G17" i="5"/>
  <c r="H35" i="5"/>
  <c r="F15" i="5"/>
  <c r="F18" i="5"/>
  <c r="E42" i="5"/>
  <c r="I3" i="5"/>
  <c r="F4" i="5"/>
  <c r="I25" i="5"/>
  <c r="H53" i="21" s="1"/>
  <c r="E13" i="5"/>
  <c r="F27" i="5"/>
  <c r="E55" i="21" s="1"/>
  <c r="F8" i="5"/>
  <c r="E20" i="21" s="1"/>
  <c r="H3" i="5"/>
  <c r="I41" i="5"/>
  <c r="H37" i="5"/>
  <c r="G77" i="21" s="1"/>
  <c r="I24" i="5"/>
  <c r="I28" i="5"/>
  <c r="H60" i="14" s="1"/>
  <c r="G29" i="5"/>
  <c r="H16" i="5"/>
  <c r="E24" i="5"/>
  <c r="G39" i="5"/>
  <c r="H27" i="5"/>
  <c r="I13" i="5"/>
  <c r="G33" i="5"/>
  <c r="I35" i="5"/>
  <c r="H75" i="14" s="1"/>
  <c r="I17" i="5"/>
  <c r="E10" i="5"/>
  <c r="E32" i="5"/>
  <c r="G19" i="5"/>
  <c r="G23" i="5"/>
  <c r="G4" i="5"/>
  <c r="G3" i="5"/>
  <c r="H39" i="5"/>
  <c r="G79" i="21" s="1"/>
  <c r="H38" i="5"/>
  <c r="G42" i="5"/>
  <c r="F5" i="5"/>
  <c r="E13" i="21" s="1"/>
  <c r="I33" i="5"/>
  <c r="I19" i="5"/>
  <c r="H39" i="21" s="1"/>
  <c r="E40" i="5"/>
  <c r="E5" i="5"/>
  <c r="H40" i="5"/>
  <c r="E6" i="5"/>
  <c r="H8" i="5"/>
  <c r="I30" i="5"/>
  <c r="G14" i="5"/>
  <c r="I27" i="5"/>
  <c r="F35" i="5"/>
  <c r="H4" i="5"/>
  <c r="G7" i="5"/>
  <c r="H14" i="5"/>
  <c r="F16" i="5"/>
  <c r="G35" i="5"/>
  <c r="H13" i="5"/>
  <c r="H24" i="5"/>
  <c r="F21" i="5"/>
  <c r="E9" i="5"/>
  <c r="I32" i="5"/>
  <c r="H68" i="21" s="1"/>
  <c r="E37" i="5"/>
  <c r="D77" i="21" s="1"/>
  <c r="G30" i="5"/>
  <c r="E28" i="5"/>
  <c r="G12" i="5"/>
  <c r="E31" i="5"/>
  <c r="G11" i="5"/>
  <c r="F19" i="5"/>
  <c r="E39" i="5"/>
  <c r="G41" i="5"/>
  <c r="G13" i="5"/>
  <c r="I15" i="5"/>
  <c r="E35" i="5"/>
  <c r="G5" i="5"/>
  <c r="H21" i="5"/>
  <c r="F22" i="5"/>
  <c r="H5" i="5"/>
  <c r="H11" i="5"/>
  <c r="G10" i="5"/>
  <c r="H29" i="5"/>
  <c r="F34" i="5"/>
  <c r="E21" i="5"/>
  <c r="E7" i="5"/>
  <c r="F6" i="5"/>
  <c r="G32" i="5"/>
  <c r="F68" i="21" s="1"/>
  <c r="E18" i="5"/>
  <c r="D38" i="21" s="1"/>
  <c r="H36" i="5"/>
  <c r="G76" i="21" s="1"/>
  <c r="E15" i="5"/>
  <c r="D31" i="14" s="1"/>
  <c r="G22" i="5"/>
  <c r="G27" i="5"/>
  <c r="F13" i="5"/>
  <c r="H41" i="5"/>
  <c r="E12" i="5"/>
  <c r="F42" i="5"/>
  <c r="E8" i="5"/>
  <c r="G37" i="5"/>
  <c r="G28" i="5"/>
  <c r="I11" i="5"/>
  <c r="H20" i="5"/>
  <c r="F7" i="5"/>
  <c r="F32" i="5"/>
  <c r="F26" i="5"/>
  <c r="H10" i="5"/>
  <c r="I4" i="5"/>
  <c r="F37" i="5"/>
  <c r="E2" i="5"/>
  <c r="H32" i="5"/>
  <c r="I16" i="5"/>
  <c r="G21" i="5"/>
  <c r="F45" i="21" s="1"/>
  <c r="H15" i="5"/>
  <c r="G31" i="21" s="1"/>
  <c r="H19" i="5"/>
  <c r="F40" i="5"/>
  <c r="F20" i="5"/>
  <c r="I38" i="5"/>
  <c r="H78" i="21" s="1"/>
  <c r="H9" i="5"/>
  <c r="G36" i="5"/>
  <c r="G6" i="5"/>
  <c r="H17" i="5"/>
  <c r="F38" i="5"/>
  <c r="I23" i="5"/>
  <c r="G9" i="5"/>
  <c r="H31" i="5"/>
  <c r="G2" i="5"/>
  <c r="H6" i="5"/>
  <c r="E14" i="5"/>
  <c r="I39" i="5"/>
  <c r="G25" i="5"/>
  <c r="E11" i="5"/>
  <c r="F33" i="5"/>
  <c r="I18" i="5"/>
  <c r="I2" i="5"/>
  <c r="I6" i="5"/>
  <c r="I37" i="5"/>
  <c r="H77" i="21" s="1"/>
  <c r="E27" i="5"/>
  <c r="H12" i="5"/>
  <c r="I34" i="5"/>
  <c r="G20" i="5"/>
  <c r="H42" i="5"/>
  <c r="F28" i="5"/>
  <c r="F2" i="5"/>
  <c r="I20" i="5"/>
  <c r="F14" i="5"/>
  <c r="E22" i="5"/>
  <c r="H7" i="5"/>
  <c r="I29" i="5"/>
  <c r="G15" i="5"/>
  <c r="E38" i="5"/>
  <c r="F9" i="5"/>
  <c r="G31" i="5"/>
  <c r="E17" i="5"/>
  <c r="F39" i="5"/>
  <c r="G10" i="14"/>
  <c r="I7" i="5"/>
  <c r="I26" i="5"/>
  <c r="F17" i="5"/>
  <c r="E41" i="5"/>
  <c r="E25" i="5"/>
  <c r="F30" i="5"/>
  <c r="F12" i="5"/>
  <c r="H23" i="5"/>
  <c r="F41" i="5"/>
  <c r="E36" i="5"/>
  <c r="F25" i="5"/>
  <c r="I10" i="5"/>
  <c r="E33" i="5"/>
  <c r="H18" i="5"/>
  <c r="I40" i="5"/>
  <c r="G26" i="5"/>
  <c r="E3" i="5"/>
  <c r="B14" i="16"/>
  <c r="B13" i="17"/>
  <c r="H67" i="14"/>
  <c r="J2" i="5" a="1"/>
  <c r="H39" i="14" l="1"/>
  <c r="E55" i="14"/>
  <c r="D38" i="14"/>
  <c r="G31" i="14"/>
  <c r="H68" i="14"/>
  <c r="H53" i="14"/>
  <c r="F78" i="14"/>
  <c r="D77" i="14"/>
  <c r="E67" i="14"/>
  <c r="E20" i="14"/>
  <c r="G62" i="14"/>
  <c r="G77" i="14"/>
  <c r="E47" i="14"/>
  <c r="F45" i="14"/>
  <c r="H45" i="14"/>
  <c r="G79" i="14"/>
  <c r="H78" i="14"/>
  <c r="F68" i="14"/>
  <c r="E13" i="14"/>
  <c r="D68" i="21"/>
  <c r="E79" i="14"/>
  <c r="E79" i="21"/>
  <c r="G22" i="14"/>
  <c r="G22" i="21"/>
  <c r="F22" i="14"/>
  <c r="F22" i="21"/>
  <c r="E32" i="21"/>
  <c r="D22" i="14"/>
  <c r="D22" i="21"/>
  <c r="F38" i="14"/>
  <c r="F38" i="21"/>
  <c r="D61" i="14"/>
  <c r="D61" i="21"/>
  <c r="F67" i="21"/>
  <c r="D30" i="14"/>
  <c r="D30" i="21"/>
  <c r="E68" i="21"/>
  <c r="G13" i="21"/>
  <c r="F19" i="21"/>
  <c r="H75" i="21"/>
  <c r="D47" i="14"/>
  <c r="D47" i="21"/>
  <c r="D54" i="14"/>
  <c r="D54" i="21"/>
  <c r="E21" i="14"/>
  <c r="E21" i="21"/>
  <c r="G18" i="14"/>
  <c r="G18" i="21"/>
  <c r="E19" i="14"/>
  <c r="E19" i="21"/>
  <c r="E46" i="21"/>
  <c r="G12" i="21"/>
  <c r="F69" i="14"/>
  <c r="F69" i="21"/>
  <c r="G46" i="21"/>
  <c r="E11" i="21"/>
  <c r="H12" i="21"/>
  <c r="F53" i="21"/>
  <c r="G75" i="14"/>
  <c r="G75" i="21"/>
  <c r="H37" i="21"/>
  <c r="D78" i="21"/>
  <c r="G40" i="21"/>
  <c r="G45" i="14"/>
  <c r="G45" i="21"/>
  <c r="H29" i="14"/>
  <c r="H29" i="21"/>
  <c r="F70" i="14"/>
  <c r="F70" i="21"/>
  <c r="F31" i="21"/>
  <c r="G67" i="21"/>
  <c r="H27" i="14"/>
  <c r="H27" i="21"/>
  <c r="F13" i="21"/>
  <c r="H55" i="14"/>
  <c r="H55" i="21"/>
  <c r="G55" i="14"/>
  <c r="G55" i="21"/>
  <c r="G54" i="21"/>
  <c r="E61" i="14"/>
  <c r="E61" i="21"/>
  <c r="D11" i="21"/>
  <c r="H61" i="14"/>
  <c r="H61" i="21"/>
  <c r="F21" i="21"/>
  <c r="F60" i="21"/>
  <c r="D75" i="21"/>
  <c r="F30" i="21"/>
  <c r="F79" i="21"/>
  <c r="D12" i="21"/>
  <c r="G60" i="21"/>
  <c r="E69" i="21"/>
  <c r="F75" i="14"/>
  <c r="F75" i="21"/>
  <c r="G53" i="14"/>
  <c r="G53" i="21"/>
  <c r="E38" i="14"/>
  <c r="E38" i="21"/>
  <c r="D37" i="21"/>
  <c r="F54" i="14"/>
  <c r="F54" i="21"/>
  <c r="G19" i="14"/>
  <c r="G19" i="21"/>
  <c r="H47" i="14"/>
  <c r="H47" i="21"/>
  <c r="F77" i="21"/>
  <c r="H31" i="21"/>
  <c r="H62" i="21"/>
  <c r="D48" i="21"/>
  <c r="H13" i="21"/>
  <c r="H80" i="14"/>
  <c r="H80" i="21"/>
  <c r="D46" i="21"/>
  <c r="E78" i="21"/>
  <c r="D20" i="14"/>
  <c r="D20" i="21"/>
  <c r="F29" i="21"/>
  <c r="G20" i="14"/>
  <c r="G20" i="21"/>
  <c r="G32" i="14"/>
  <c r="G32" i="21"/>
  <c r="H20" i="21"/>
  <c r="E76" i="14"/>
  <c r="E76" i="21"/>
  <c r="E22" i="21"/>
  <c r="D27" i="14"/>
  <c r="D27" i="21"/>
  <c r="G61" i="14"/>
  <c r="G61" i="21"/>
  <c r="E31" i="14"/>
  <c r="E31" i="21"/>
  <c r="E75" i="21"/>
  <c r="D69" i="14"/>
  <c r="D69" i="21"/>
  <c r="F18" i="21"/>
  <c r="D79" i="14"/>
  <c r="D79" i="21"/>
  <c r="G80" i="14"/>
  <c r="G80" i="21"/>
  <c r="H60" i="21"/>
  <c r="F80" i="21"/>
  <c r="G76" i="14"/>
  <c r="H22" i="21"/>
  <c r="E10" i="14"/>
  <c r="E10" i="21"/>
  <c r="F76" i="21"/>
  <c r="G81" i="14"/>
  <c r="G81" i="21"/>
  <c r="E39" i="21"/>
  <c r="D13" i="14"/>
  <c r="D13" i="21"/>
  <c r="H48" i="21"/>
  <c r="F32" i="21"/>
  <c r="G70" i="14"/>
  <c r="G70" i="21"/>
  <c r="H21" i="21"/>
  <c r="H79" i="21"/>
  <c r="E54" i="21"/>
  <c r="G27" i="14"/>
  <c r="G27" i="21"/>
  <c r="G30" i="21"/>
  <c r="D18" i="21"/>
  <c r="H46" i="14"/>
  <c r="H46" i="21"/>
  <c r="H40" i="14"/>
  <c r="H40" i="21"/>
  <c r="D28" i="14"/>
  <c r="D28" i="21"/>
  <c r="F48" i="14"/>
  <c r="F48" i="21"/>
  <c r="E53" i="14"/>
  <c r="E53" i="21"/>
  <c r="E60" i="14"/>
  <c r="E60" i="21"/>
  <c r="G21" i="21"/>
  <c r="E29" i="14"/>
  <c r="E29" i="21"/>
  <c r="F27" i="21"/>
  <c r="D80" i="14"/>
  <c r="D80" i="21"/>
  <c r="H28" i="14"/>
  <c r="H28" i="21"/>
  <c r="D32" i="21"/>
  <c r="H81" i="14"/>
  <c r="H81" i="21"/>
  <c r="H82" i="21"/>
  <c r="E82" i="14"/>
  <c r="E82" i="21"/>
  <c r="D76" i="14"/>
  <c r="D76" i="21"/>
  <c r="F55" i="21"/>
  <c r="D67" i="14"/>
  <c r="D67" i="21"/>
  <c r="E81" i="14"/>
  <c r="E81" i="21"/>
  <c r="F40" i="21"/>
  <c r="E40" i="21"/>
  <c r="F46" i="14"/>
  <c r="F46" i="21"/>
  <c r="F28" i="14"/>
  <c r="F28" i="21"/>
  <c r="H69" i="21"/>
  <c r="G11" i="14"/>
  <c r="G11" i="21"/>
  <c r="E48" i="21"/>
  <c r="H67" i="21"/>
  <c r="G47" i="21"/>
  <c r="H70" i="14"/>
  <c r="H70" i="21"/>
  <c r="E80" i="14"/>
  <c r="E80" i="21"/>
  <c r="D31" i="21"/>
  <c r="D60" i="14"/>
  <c r="D60" i="21"/>
  <c r="D40" i="14"/>
  <c r="D40" i="21"/>
  <c r="H19" i="21"/>
  <c r="E77" i="14"/>
  <c r="E77" i="21"/>
  <c r="E70" i="14"/>
  <c r="E70" i="21"/>
  <c r="G29" i="21"/>
  <c r="D39" i="14"/>
  <c r="D39" i="21"/>
  <c r="G82" i="14"/>
  <c r="G82" i="21"/>
  <c r="E28" i="21"/>
  <c r="G28" i="21"/>
  <c r="G39" i="14"/>
  <c r="G39" i="21"/>
  <c r="F62" i="21"/>
  <c r="F82" i="14"/>
  <c r="F82" i="21"/>
  <c r="G69" i="21"/>
  <c r="E62" i="14"/>
  <c r="E62" i="21"/>
  <c r="D55" i="21"/>
  <c r="G78" i="14"/>
  <c r="G78" i="21"/>
  <c r="D29" i="14"/>
  <c r="D29" i="21"/>
  <c r="H30" i="14"/>
  <c r="H30" i="21"/>
  <c r="D62" i="14"/>
  <c r="D62" i="21"/>
  <c r="H54" i="14"/>
  <c r="H54" i="21"/>
  <c r="H38" i="14"/>
  <c r="H38" i="21"/>
  <c r="D10" i="21"/>
  <c r="D45" i="21"/>
  <c r="G48" i="14"/>
  <c r="G48" i="21"/>
  <c r="F47" i="21"/>
  <c r="H76" i="21"/>
  <c r="F39" i="21"/>
  <c r="F37" i="21"/>
  <c r="F20" i="14"/>
  <c r="D81" i="14"/>
  <c r="D81" i="21"/>
  <c r="H18" i="14"/>
  <c r="H18" i="21"/>
  <c r="H32" i="21"/>
  <c r="E18" i="14"/>
  <c r="E18" i="21"/>
  <c r="D21" i="14"/>
  <c r="D21" i="21"/>
  <c r="F11" i="21"/>
  <c r="E12" i="14"/>
  <c r="E12" i="21"/>
  <c r="E27" i="14"/>
  <c r="E27" i="21"/>
  <c r="D82" i="21"/>
  <c r="F10" i="21"/>
  <c r="G38" i="14"/>
  <c r="G38" i="21"/>
  <c r="E30" i="21"/>
  <c r="G37" i="21"/>
  <c r="F81" i="21"/>
  <c r="F61" i="14"/>
  <c r="F61" i="21"/>
  <c r="D53" i="14"/>
  <c r="D53" i="21"/>
  <c r="H77" i="14"/>
  <c r="H82" i="14"/>
  <c r="E37" i="14"/>
  <c r="E37" i="21"/>
  <c r="H10" i="21"/>
  <c r="G68" i="21"/>
  <c r="D19" i="14"/>
  <c r="D19" i="21"/>
  <c r="E45" i="14"/>
  <c r="E45" i="21"/>
  <c r="F12" i="14"/>
  <c r="F12" i="21"/>
  <c r="H11" i="21"/>
  <c r="D70" i="14"/>
  <c r="D70" i="21"/>
  <c r="E48" i="14"/>
  <c r="F55" i="14"/>
  <c r="G28" i="14"/>
  <c r="F62" i="14"/>
  <c r="F80" i="14"/>
  <c r="E40" i="14"/>
  <c r="F76" i="14"/>
  <c r="D11" i="14"/>
  <c r="F60" i="14"/>
  <c r="F32" i="14"/>
  <c r="G54" i="14"/>
  <c r="H69" i="14"/>
  <c r="F79" i="14"/>
  <c r="F40" i="14"/>
  <c r="F18" i="14"/>
  <c r="F81" i="14"/>
  <c r="H48" i="14"/>
  <c r="H79" i="14"/>
  <c r="G40" i="14"/>
  <c r="F13" i="14"/>
  <c r="D75" i="14"/>
  <c r="G13" i="14"/>
  <c r="E68" i="14"/>
  <c r="G60" i="14"/>
  <c r="E22" i="14"/>
  <c r="E32" i="14"/>
  <c r="E75" i="14"/>
  <c r="H12" i="14"/>
  <c r="D37" i="14"/>
  <c r="G29" i="14"/>
  <c r="F29" i="14"/>
  <c r="F21" i="14"/>
  <c r="H20" i="14"/>
  <c r="F77" i="14"/>
  <c r="F39" i="14"/>
  <c r="D46" i="14"/>
  <c r="G69" i="14"/>
  <c r="H13" i="14"/>
  <c r="F11" i="14"/>
  <c r="F19" i="14"/>
  <c r="G68" i="14"/>
  <c r="H76" i="14"/>
  <c r="D82" i="14"/>
  <c r="D68" i="14"/>
  <c r="D10" i="14"/>
  <c r="D45" i="14"/>
  <c r="F10" i="14"/>
  <c r="F47" i="14"/>
  <c r="D32" i="14"/>
  <c r="H32" i="14"/>
  <c r="E69" i="14"/>
  <c r="E78" i="14"/>
  <c r="E54" i="14"/>
  <c r="G30" i="14"/>
  <c r="G21" i="14"/>
  <c r="E39" i="14"/>
  <c r="F27" i="14"/>
  <c r="F67" i="14"/>
  <c r="H37" i="14"/>
  <c r="D78" i="14"/>
  <c r="D48" i="14"/>
  <c r="H11" i="14"/>
  <c r="D18" i="14"/>
  <c r="D12" i="14"/>
  <c r="H21" i="14"/>
  <c r="H22" i="14"/>
  <c r="G12" i="14"/>
  <c r="H31" i="14"/>
  <c r="E11" i="14"/>
  <c r="F31" i="14"/>
  <c r="H62" i="14"/>
  <c r="G67" i="14"/>
  <c r="F30" i="14"/>
  <c r="G46" i="14"/>
  <c r="E46" i="14"/>
  <c r="E30" i="14"/>
  <c r="F37" i="14"/>
  <c r="E28" i="14"/>
  <c r="D55" i="14"/>
  <c r="G37" i="14"/>
  <c r="H10" i="14"/>
  <c r="F53" i="14"/>
  <c r="G47"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I77" i="21" l="1"/>
  <c r="I82" i="21"/>
  <c r="I40" i="21"/>
  <c r="I38" i="21"/>
  <c r="I60" i="21"/>
  <c r="I48" i="21"/>
  <c r="I55" i="21"/>
  <c r="I68" i="21"/>
  <c r="I75" i="21"/>
  <c r="I53" i="21"/>
  <c r="I45" i="21"/>
  <c r="I32" i="21"/>
  <c r="I20" i="21"/>
  <c r="I76" i="21"/>
  <c r="I69" i="21"/>
  <c r="I11" i="21"/>
  <c r="I22" i="21"/>
  <c r="I21" i="21"/>
  <c r="I67" i="21"/>
  <c r="I13" i="21"/>
  <c r="I29" i="21"/>
  <c r="I47" i="21"/>
  <c r="I27" i="21"/>
  <c r="I12" i="21"/>
  <c r="I30" i="21"/>
  <c r="I28" i="21"/>
  <c r="I70" i="21"/>
  <c r="I46" i="21"/>
  <c r="I78" i="21"/>
  <c r="I18" i="21"/>
  <c r="I19" i="21"/>
  <c r="I80" i="21"/>
  <c r="I31" i="21"/>
  <c r="I10" i="21"/>
  <c r="I79" i="21"/>
  <c r="I61" i="21"/>
  <c r="I37" i="21"/>
  <c r="I62" i="21"/>
  <c r="I81" i="21"/>
  <c r="I39" i="21"/>
  <c r="I54" i="21"/>
  <c r="G8" i="21"/>
  <c r="I61" i="14"/>
  <c r="N61" i="14" s="1"/>
  <c r="I38" i="14"/>
  <c r="J38" i="14" s="1"/>
  <c r="I70" i="14"/>
  <c r="M70" i="14" s="1"/>
  <c r="I82" i="14"/>
  <c r="K82" i="14" s="1"/>
  <c r="I28" i="14"/>
  <c r="J28" i="14" s="1"/>
  <c r="I20" i="14"/>
  <c r="J20" i="14" s="1"/>
  <c r="I80" i="14"/>
  <c r="K80" i="14" s="1"/>
  <c r="I62" i="14"/>
  <c r="N62" i="14" s="1"/>
  <c r="E8" i="14"/>
  <c r="H8" i="21"/>
  <c r="D8" i="21"/>
  <c r="I27" i="14"/>
  <c r="K27" i="14" s="1"/>
  <c r="I53" i="14"/>
  <c r="L53" i="14" s="1"/>
  <c r="I55" i="14"/>
  <c r="J55" i="14" s="1"/>
  <c r="E8" i="21"/>
  <c r="I81" i="14"/>
  <c r="J81" i="14" s="1"/>
  <c r="I45" i="14"/>
  <c r="K45" i="14" s="1"/>
  <c r="I77" i="14"/>
  <c r="M77" i="14" s="1"/>
  <c r="F8" i="21"/>
  <c r="I54" i="14"/>
  <c r="J54" i="14" s="1"/>
  <c r="I79" i="14"/>
  <c r="K79" i="14" s="1"/>
  <c r="I69" i="14"/>
  <c r="K69" i="14" s="1"/>
  <c r="I18" i="14"/>
  <c r="K18" i="14" s="1"/>
  <c r="I40" i="14"/>
  <c r="N40" i="14" s="1"/>
  <c r="I60" i="14"/>
  <c r="N60" i="14" s="1"/>
  <c r="I76" i="14"/>
  <c r="N76" i="14" s="1"/>
  <c r="I48" i="14"/>
  <c r="J48" i="14" s="1"/>
  <c r="I78" i="14"/>
  <c r="N78" i="14" s="1"/>
  <c r="I12" i="14"/>
  <c r="M12" i="14" s="1"/>
  <c r="I22" i="14"/>
  <c r="M22" i="14" s="1"/>
  <c r="I32" i="14"/>
  <c r="N32" i="14" s="1"/>
  <c r="I13" i="14"/>
  <c r="J13" i="14" s="1"/>
  <c r="I39" i="14"/>
  <c r="N39" i="14" s="1"/>
  <c r="G8" i="14"/>
  <c r="I46" i="14"/>
  <c r="M46" i="14" s="1"/>
  <c r="I75" i="14"/>
  <c r="N75" i="14" s="1"/>
  <c r="I29" i="14"/>
  <c r="L29" i="14" s="1"/>
  <c r="D8" i="14"/>
  <c r="I68" i="14"/>
  <c r="L68" i="14" s="1"/>
  <c r="I21" i="14"/>
  <c r="L21" i="14" s="1"/>
  <c r="I31" i="14"/>
  <c r="K31" i="14" s="1"/>
  <c r="I47" i="14"/>
  <c r="M47" i="14" s="1"/>
  <c r="I67" i="14"/>
  <c r="K67" i="14" s="1"/>
  <c r="I11" i="14"/>
  <c r="L11" i="14" s="1"/>
  <c r="I37" i="14"/>
  <c r="M37" i="14" s="1"/>
  <c r="F8" i="14"/>
  <c r="I10" i="14"/>
  <c r="K10" i="14" s="1"/>
  <c r="I30" i="14"/>
  <c r="N30" i="14" s="1"/>
  <c r="H8" i="14"/>
  <c r="I19" i="14"/>
  <c r="M19" i="14" s="1"/>
  <c r="B16" i="16"/>
  <c r="B15" i="17"/>
  <c r="M28" i="14" l="1"/>
  <c r="K20" i="14"/>
  <c r="O20" i="14" s="1"/>
  <c r="P20" i="14" s="1"/>
  <c r="J80" i="14"/>
  <c r="O80" i="14" s="1"/>
  <c r="P80" i="14" s="1"/>
  <c r="M82" i="14"/>
  <c r="N28" i="14"/>
  <c r="J70" i="14"/>
  <c r="I73" i="21"/>
  <c r="N38" i="14"/>
  <c r="L38" i="14"/>
  <c r="L61" i="14"/>
  <c r="N18" i="14"/>
  <c r="N82" i="14"/>
  <c r="I51" i="21"/>
  <c r="M80" i="14"/>
  <c r="I58" i="21"/>
  <c r="J82" i="14"/>
  <c r="O82" i="14" s="1"/>
  <c r="P82" i="14" s="1"/>
  <c r="N70" i="14"/>
  <c r="J61" i="14"/>
  <c r="K38" i="14"/>
  <c r="O38" i="14" s="1"/>
  <c r="P38" i="14" s="1"/>
  <c r="I43" i="21"/>
  <c r="J53" i="14"/>
  <c r="L70" i="14"/>
  <c r="I8" i="21"/>
  <c r="I16" i="21"/>
  <c r="I65" i="21"/>
  <c r="I35" i="21"/>
  <c r="K70" i="14"/>
  <c r="K61" i="14"/>
  <c r="M61" i="14"/>
  <c r="M38" i="14"/>
  <c r="K55" i="14"/>
  <c r="O55" i="14" s="1"/>
  <c r="P55" i="14" s="1"/>
  <c r="K53" i="14"/>
  <c r="I25" i="21"/>
  <c r="L40" i="14"/>
  <c r="M62" i="14"/>
  <c r="K28" i="14"/>
  <c r="O28" i="14" s="1"/>
  <c r="P28" i="14" s="1"/>
  <c r="L80" i="14"/>
  <c r="L62" i="14"/>
  <c r="N80" i="14"/>
  <c r="J40" i="14"/>
  <c r="L82" i="14"/>
  <c r="M60" i="14"/>
  <c r="K62" i="14"/>
  <c r="L28" i="14"/>
  <c r="N69" i="14"/>
  <c r="M20" i="14"/>
  <c r="L69" i="14"/>
  <c r="N54" i="14"/>
  <c r="K54" i="14"/>
  <c r="O54" i="14" s="1"/>
  <c r="P54" i="14" s="1"/>
  <c r="L79" i="14"/>
  <c r="J62" i="14"/>
  <c r="N81" i="14"/>
  <c r="L54" i="14"/>
  <c r="I51" i="14"/>
  <c r="M53" i="14"/>
  <c r="N53" i="14"/>
  <c r="M55" i="14"/>
  <c r="N55" i="14"/>
  <c r="L81" i="14"/>
  <c r="M54" i="14"/>
  <c r="J79" i="14"/>
  <c r="O79" i="14" s="1"/>
  <c r="P79" i="14" s="1"/>
  <c r="N20" i="14"/>
  <c r="N79" i="14"/>
  <c r="K81" i="14"/>
  <c r="O81" i="14" s="1"/>
  <c r="P81" i="14" s="1"/>
  <c r="L20" i="14"/>
  <c r="L55" i="14"/>
  <c r="L27" i="14"/>
  <c r="K77" i="14"/>
  <c r="J60" i="14"/>
  <c r="M76" i="14"/>
  <c r="M18" i="14"/>
  <c r="M81" i="14"/>
  <c r="L18" i="14"/>
  <c r="M45" i="14"/>
  <c r="N77" i="14"/>
  <c r="J27" i="14"/>
  <c r="O27" i="14" s="1"/>
  <c r="N27" i="14"/>
  <c r="L45" i="14"/>
  <c r="J45" i="14"/>
  <c r="O45" i="14" s="1"/>
  <c r="P45" i="14" s="1"/>
  <c r="N45" i="14"/>
  <c r="J77" i="14"/>
  <c r="M27" i="14"/>
  <c r="L77" i="14"/>
  <c r="K40" i="14"/>
  <c r="M79" i="14"/>
  <c r="J18" i="14"/>
  <c r="O18" i="14" s="1"/>
  <c r="J76" i="14"/>
  <c r="J11" i="14"/>
  <c r="N48" i="14"/>
  <c r="L48" i="14"/>
  <c r="M69" i="14"/>
  <c r="K60" i="14"/>
  <c r="L76" i="14"/>
  <c r="J69" i="14"/>
  <c r="O69" i="14" s="1"/>
  <c r="P69" i="14" s="1"/>
  <c r="L32" i="14"/>
  <c r="J22" i="14"/>
  <c r="L12" i="14"/>
  <c r="J78" i="14"/>
  <c r="N46" i="14"/>
  <c r="L39" i="14"/>
  <c r="L46" i="14"/>
  <c r="M39" i="14"/>
  <c r="L22" i="14"/>
  <c r="K32" i="14"/>
  <c r="M78" i="14"/>
  <c r="L47" i="14"/>
  <c r="K47" i="14"/>
  <c r="M32" i="14"/>
  <c r="K12" i="14"/>
  <c r="L13" i="14"/>
  <c r="N47" i="14"/>
  <c r="N12" i="14"/>
  <c r="L78" i="14"/>
  <c r="K46" i="14"/>
  <c r="N22" i="14"/>
  <c r="N13" i="14"/>
  <c r="K76" i="14"/>
  <c r="K78" i="14"/>
  <c r="L60" i="14"/>
  <c r="I58" i="14"/>
  <c r="K22" i="14"/>
  <c r="J75" i="14"/>
  <c r="M67" i="14"/>
  <c r="M48" i="14"/>
  <c r="J32" i="14"/>
  <c r="I73" i="14"/>
  <c r="F73" i="14" s="1"/>
  <c r="K48" i="14"/>
  <c r="O48" i="14" s="1"/>
  <c r="P48" i="14" s="1"/>
  <c r="M40" i="14"/>
  <c r="J12" i="14"/>
  <c r="J39" i="14"/>
  <c r="J30" i="14"/>
  <c r="J46" i="14"/>
  <c r="L37" i="14"/>
  <c r="J47" i="14"/>
  <c r="K39" i="14"/>
  <c r="M13" i="14"/>
  <c r="M29" i="14"/>
  <c r="K13" i="14"/>
  <c r="O13" i="14" s="1"/>
  <c r="P13" i="14" s="1"/>
  <c r="K68" i="14"/>
  <c r="L75" i="14"/>
  <c r="N68" i="14"/>
  <c r="M68" i="14"/>
  <c r="K37" i="14"/>
  <c r="N29" i="14"/>
  <c r="K75" i="14"/>
  <c r="I43" i="14"/>
  <c r="H43" i="14" s="1"/>
  <c r="M75" i="14"/>
  <c r="L31" i="14"/>
  <c r="M31" i="14"/>
  <c r="J31" i="14"/>
  <c r="O31" i="14" s="1"/>
  <c r="P31" i="14" s="1"/>
  <c r="N31" i="14"/>
  <c r="J29" i="14"/>
  <c r="K21" i="14"/>
  <c r="L30" i="14"/>
  <c r="K29" i="14"/>
  <c r="J68" i="14"/>
  <c r="J10" i="14"/>
  <c r="O10" i="14" s="1"/>
  <c r="K11" i="14"/>
  <c r="L67" i="14"/>
  <c r="J67" i="14"/>
  <c r="O67" i="14" s="1"/>
  <c r="I65" i="14"/>
  <c r="N67" i="14"/>
  <c r="J19" i="14"/>
  <c r="J21" i="14"/>
  <c r="M11" i="14"/>
  <c r="K19" i="14"/>
  <c r="L19" i="14"/>
  <c r="J37" i="14"/>
  <c r="N21" i="14"/>
  <c r="M21" i="14"/>
  <c r="N37" i="14"/>
  <c r="N11" i="14"/>
  <c r="M30" i="14"/>
  <c r="M10" i="14"/>
  <c r="L10" i="14"/>
  <c r="N19" i="14"/>
  <c r="I16" i="14"/>
  <c r="N10" i="14"/>
  <c r="I25" i="14"/>
  <c r="H25" i="14" s="1"/>
  <c r="K30" i="14"/>
  <c r="I35" i="14"/>
  <c r="B16" i="17"/>
  <c r="B17" i="16"/>
  <c r="O70" i="14" l="1"/>
  <c r="P70" i="14" s="1"/>
  <c r="O53" i="14"/>
  <c r="P53" i="14" s="1"/>
  <c r="H73" i="21"/>
  <c r="O61" i="14"/>
  <c r="P61" i="14" s="1"/>
  <c r="G73" i="21"/>
  <c r="F16" i="21"/>
  <c r="D35" i="21"/>
  <c r="D73" i="21"/>
  <c r="H35" i="21"/>
  <c r="F73" i="21"/>
  <c r="F35" i="21"/>
  <c r="E73" i="21"/>
  <c r="E16" i="21"/>
  <c r="E35" i="21"/>
  <c r="E58" i="21"/>
  <c r="O62" i="14"/>
  <c r="P62" i="14" s="1"/>
  <c r="O40" i="14"/>
  <c r="P40" i="14" s="1"/>
  <c r="G16" i="21"/>
  <c r="H16" i="21"/>
  <c r="O77" i="14"/>
  <c r="P77" i="14" s="1"/>
  <c r="G35" i="21"/>
  <c r="O22" i="14"/>
  <c r="P22" i="14" s="1"/>
  <c r="D16" i="21"/>
  <c r="H58" i="21"/>
  <c r="G58" i="21"/>
  <c r="F58" i="21"/>
  <c r="O11" i="14"/>
  <c r="P11" i="14" s="1"/>
  <c r="O76" i="14"/>
  <c r="P76" i="14" s="1"/>
  <c r="D58" i="21"/>
  <c r="O60" i="14"/>
  <c r="G65" i="21"/>
  <c r="H65" i="21"/>
  <c r="F65" i="21"/>
  <c r="E65" i="21"/>
  <c r="D65" i="21"/>
  <c r="H51" i="21"/>
  <c r="G51" i="21"/>
  <c r="F51" i="21"/>
  <c r="E51" i="21"/>
  <c r="D51" i="21"/>
  <c r="H43" i="21"/>
  <c r="G43" i="21"/>
  <c r="F43" i="21"/>
  <c r="D43" i="21"/>
  <c r="E43" i="21"/>
  <c r="O32" i="14"/>
  <c r="P32" i="14" s="1"/>
  <c r="O37" i="14"/>
  <c r="P37" i="14" s="1"/>
  <c r="E25" i="21"/>
  <c r="D25" i="21"/>
  <c r="H25" i="21"/>
  <c r="G25" i="21"/>
  <c r="F25" i="21"/>
  <c r="O47" i="14"/>
  <c r="P47" i="14" s="1"/>
  <c r="O29" i="14"/>
  <c r="P29" i="14" s="1"/>
  <c r="D73" i="14"/>
  <c r="L73" i="14"/>
  <c r="O30" i="14"/>
  <c r="P30" i="14" s="1"/>
  <c r="O78" i="14"/>
  <c r="P78" i="14" s="1"/>
  <c r="O12" i="14"/>
  <c r="P12" i="14" s="1"/>
  <c r="O46" i="14"/>
  <c r="P46" i="14" s="1"/>
  <c r="O39" i="14"/>
  <c r="P39" i="14" s="1"/>
  <c r="O75" i="14"/>
  <c r="P75" i="14" s="1"/>
  <c r="M73" i="14"/>
  <c r="E73" i="14"/>
  <c r="N73" i="14"/>
  <c r="H73" i="14"/>
  <c r="J73" i="14"/>
  <c r="G73" i="14"/>
  <c r="K73" i="14"/>
  <c r="O68" i="14"/>
  <c r="P68" i="14" s="1"/>
  <c r="G43" i="14"/>
  <c r="D43" i="14"/>
  <c r="F25" i="14"/>
  <c r="E43" i="14"/>
  <c r="O21" i="14"/>
  <c r="P21" i="14" s="1"/>
  <c r="F43" i="14"/>
  <c r="O19" i="14"/>
  <c r="P19" i="14" s="1"/>
  <c r="E25" i="14"/>
  <c r="D25" i="14"/>
  <c r="G25" i="14"/>
  <c r="P67" i="14"/>
  <c r="P27" i="14"/>
  <c r="P18" i="14"/>
  <c r="P10" i="14"/>
  <c r="B18" i="16"/>
  <c r="B17" i="17"/>
  <c r="O51" i="14" l="1"/>
  <c r="O58" i="14"/>
  <c r="O8" i="14"/>
  <c r="P60" i="14"/>
  <c r="O25" i="14"/>
  <c r="O35" i="14"/>
  <c r="O43" i="14"/>
  <c r="O73" i="14"/>
  <c r="O65"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J25" i="14"/>
  <c r="M25" i="14"/>
  <c r="L25" i="14"/>
  <c r="N25" i="14"/>
  <c r="K25" i="14"/>
  <c r="D35" i="14"/>
  <c r="J35" i="14" s="1"/>
  <c r="E35" i="14"/>
  <c r="K35" i="14" s="1"/>
  <c r="G35" i="14"/>
  <c r="M35" i="14" s="1"/>
  <c r="F35" i="14"/>
  <c r="L35" i="14" s="1"/>
  <c r="H35" i="14"/>
  <c r="N35" i="14" s="1"/>
  <c r="J43" i="14"/>
  <c r="K43" i="14"/>
  <c r="M43" i="14"/>
  <c r="L43" i="14"/>
  <c r="N43" i="14"/>
  <c r="D51" i="14"/>
  <c r="J51" i="14" s="1"/>
  <c r="H51" i="14"/>
  <c r="N51" i="14" s="1"/>
  <c r="G51" i="14"/>
  <c r="M51" i="14" s="1"/>
  <c r="F51" i="14"/>
  <c r="L51" i="14" s="1"/>
  <c r="E51" i="14"/>
  <c r="K51" i="14" s="1"/>
  <c r="M58" i="14"/>
  <c r="J58" i="14"/>
  <c r="L58" i="14"/>
  <c r="D58" i="14"/>
  <c r="N58" i="14"/>
  <c r="K58" i="14"/>
  <c r="H58" i="14"/>
  <c r="G58" i="14"/>
  <c r="F58" i="14"/>
  <c r="E58" i="14"/>
  <c r="D65" i="14"/>
  <c r="J65" i="14" s="1"/>
  <c r="F65" i="14"/>
  <c r="L65" i="14" s="1"/>
  <c r="E65" i="14"/>
  <c r="K65" i="14" s="1"/>
  <c r="H65" i="14"/>
  <c r="N65" i="14" s="1"/>
  <c r="G65" i="14"/>
  <c r="M65" i="14" s="1"/>
  <c r="P51" i="14"/>
  <c r="E17" i="20"/>
  <c r="D17" i="20" s="1"/>
  <c r="P65" i="14"/>
  <c r="E8" i="20" l="1"/>
  <c r="D9" i="18" s="1"/>
  <c r="E11" i="20"/>
  <c r="E14" i="20"/>
  <c r="C17" i="20"/>
  <c r="A17" i="20" s="1"/>
  <c r="B17" i="20" s="1"/>
  <c r="E5" i="20"/>
  <c r="C8" i="20" l="1"/>
  <c r="B9" i="18" s="1"/>
  <c r="D8" i="20"/>
  <c r="C9" i="18" s="1"/>
  <c r="D14" i="20"/>
  <c r="C15" i="18" s="1"/>
  <c r="D15" i="18"/>
  <c r="C14" i="20"/>
  <c r="D6" i="18"/>
  <c r="C5" i="20"/>
  <c r="D5" i="20"/>
  <c r="C6" i="18" s="1"/>
  <c r="D11" i="20"/>
  <c r="C12" i="18" s="1"/>
  <c r="D12" i="18"/>
  <c r="C11" i="20"/>
  <c r="A8" i="20" l="1"/>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<sst xmlns="http://schemas.openxmlformats.org/spreadsheetml/2006/main" count="485" uniqueCount="284">
  <si>
    <t>N°</t>
  </si>
  <si>
    <t>GRUPO</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</si>
  <si>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</si>
  <si>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</si>
  <si>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</si>
  <si>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</si>
  <si>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</si>
  <si>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</si>
  <si>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</si>
  <si>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</si>
  <si>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</si>
  <si>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</si>
  <si>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</si>
  <si>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</si>
  <si>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</si>
  <si>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</si>
  <si>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</si>
  <si>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</si>
  <si>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</si>
  <si>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</si>
  <si>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</si>
  <si>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</si>
  <si>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</si>
  <si>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</si>
  <si>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</si>
  <si>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</si>
  <si>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</si>
  <si>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</si>
  <si>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</si>
  <si>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</si>
  <si>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</si>
  <si>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</si>
  <si>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</si>
  <si>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</si>
  <si>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</si>
  <si>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</si>
  <si>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</si>
  <si>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</si>
  <si>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</si>
  <si>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</si>
  <si>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</si>
  <si>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</si>
  <si>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</si>
  <si>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</si>
  <si>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</si>
  <si>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</si>
  <si>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</si>
  <si>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</si>
  <si>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</si>
  <si>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</si>
  <si>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</si>
  <si>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</si>
  <si>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</si>
  <si>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</si>
  <si>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</si>
  <si>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</si>
  <si>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</si>
  <si>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</si>
  <si>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</si>
  <si>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</si>
  <si>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</si>
  <si>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</si>
  <si>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</si>
  <si>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</si>
  <si>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</si>
  <si>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</si>
  <si>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</si>
  <si>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</si>
  <si>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</si>
  <si>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</si>
  <si>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</si>
  <si>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</si>
  <si>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</si>
  <si>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</si>
  <si>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</si>
  <si>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</si>
  <si>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</si>
  <si>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</si>
  <si>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</si>
  <si>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</si>
  <si>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</si>
  <si>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</si>
  <si>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</si>
  <si>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</si>
  <si>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</si>
  <si>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</si>
  <si>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</si>
  <si>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</si>
  <si>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</si>
  <si>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</si>
  <si>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</si>
  <si>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</si>
  <si>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</si>
  <si>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</si>
  <si>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</si>
  <si>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</si>
  <si>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</si>
  <si>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</si>
  <si>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</si>
  <si>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</si>
  <si>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</si>
  <si>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</si>
  <si>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</si>
  <si>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</si>
  <si>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</si>
  <si>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</si>
  <si>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</si>
  <si>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</si>
  <si>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</si>
  <si>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</si>
  <si>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</si>
  <si>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</si>
  <si>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</si>
  <si>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</si>
  <si>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</si>
  <si>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</si>
  <si>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</si>
  <si>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</si>
  <si>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</si>
  <si>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</si>
  <si>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</si>
  <si>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</si>
  <si>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</si>
  <si>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</si>
  <si>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</si>
  <si>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</si>
  <si>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</si>
  <si>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</si>
  <si>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</si>
  <si>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</si>
  <si>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</si>
  <si>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</si>
  <si>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</si>
  <si>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</si>
  <si>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</si>
  <si>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</si>
  <si>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</si>
  <si>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</si>
  <si>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</si>
  <si>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</si>
  <si>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</si>
  <si>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</si>
  <si>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</si>
  <si>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</si>
  <si>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</si>
  <si>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</si>
  <si>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</si>
  <si>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</si>
  <si>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</si>
  <si>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</si>
  <si>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</si>
  <si>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</si>
  <si>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</si>
  <si>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</si>
  <si>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</si>
  <si>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</si>
  <si>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</si>
  <si>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</si>
  <si>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</si>
  <si>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</si>
  <si>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</si>
  <si>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</si>
  <si>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</si>
  <si>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</si>
  <si>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</si>
  <si>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5.a.1</t>
  </si>
  <si>
    <t>5.a.2</t>
  </si>
  <si>
    <t>5.a.3</t>
  </si>
  <si>
    <t>5.b.1</t>
  </si>
  <si>
    <t>5.b.2</t>
  </si>
  <si>
    <t>5.b.3</t>
  </si>
  <si>
    <t>ET01</t>
  </si>
  <si>
    <t>ET02</t>
  </si>
  <si>
    <t>Regular</t>
  </si>
  <si>
    <t>Malo</t>
  </si>
  <si>
    <t>Muy Malo</t>
  </si>
  <si>
    <t>Práctica Calificada 4</t>
  </si>
  <si>
    <t>PC400</t>
  </si>
  <si>
    <t xml:space="preserve">
MEASURABLE CAPACITIES</t>
  </si>
  <si>
    <t>Total de Alumnos Evaluados:</t>
  </si>
  <si>
    <t>4 + 5</t>
  </si>
  <si>
    <t>Acciones de Mejora a Partir de la Evaluación del Logro de los Resultados del Estudiante</t>
  </si>
  <si>
    <t>Informe de Salida de Campo</t>
  </si>
  <si>
    <t>IC00</t>
  </si>
  <si>
    <t>IC01</t>
  </si>
  <si>
    <t>Desempeño del Estudiante</t>
  </si>
  <si>
    <t>Capacidad Medible</t>
  </si>
  <si>
    <t>Nivel de Logro</t>
  </si>
  <si>
    <t>Acción de Mejora</t>
  </si>
  <si>
    <t>Fecha para completar la Acción de Mejora</t>
  </si>
  <si>
    <t>NIVEL DE LOGRO DE LOS RESULTADOS DEL ESTUDIANTE (PORCENTUAL)</t>
  </si>
  <si>
    <t>NIVEL DE LOGRO DE LOS RESULTADOS DEL ESTUDIANTE (CANTIDADES)</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</si>
  <si>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</si>
  <si>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</si>
  <si>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</si>
  <si>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</si>
  <si>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</si>
  <si>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</si>
  <si>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</si>
  <si>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</si>
  <si>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</si>
  <si>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</si>
  <si>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</si>
  <si>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</si>
  <si>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</si>
  <si>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</si>
  <si>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</si>
  <si>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</si>
  <si>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</si>
  <si>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5.a.4</t>
  </si>
  <si>
    <t>1. Solución de Problemas</t>
  </si>
  <si>
    <t>2. Diseño</t>
  </si>
  <si>
    <t>3.  Experimentación y Pruebas</t>
  </si>
  <si>
    <t>4. Comunicación Efectiva</t>
  </si>
  <si>
    <t>5.a.  Responsabilidad Ética y Profesional</t>
  </si>
  <si>
    <t>5.b.  Impacto de la Ciencia</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</si>
  <si>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</si>
  <si>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</si>
  <si>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</si>
  <si>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</si>
  <si>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</si>
  <si>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</si>
  <si>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</si>
  <si>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Desarrolla la solución aplicando correctamente los conceptos y métodos de las matemáticas y las ciencias.</t>
  </si>
  <si>
    <t>Analiza información técnica/científica identificando las contribuciones relevantes aplicables al problema de diseño.</t>
  </si>
  <si>
    <t>Propone alternativas de solución, y selecciona la más adecuada con criterios de sostenibilidad y racionalidad técnica y económica.</t>
  </si>
  <si>
    <t>Desarrolla la solución haciendo uso de los métodos, técnicas, normas y estándares apropiados.</t>
  </si>
  <si>
    <t>Presenta y describe la solución en forma simbólica y gráfica a través de diagramas, mapas, planos, simulaciones virtuales.</t>
  </si>
  <si>
    <t>Aplica el método científico para el desarrollo de experimentos y proyectos de investigación.</t>
  </si>
  <si>
    <t>Determina los objetivos y restricciones del experimento o prueba a realizar.</t>
  </si>
  <si>
    <t>Analiza, interpreta y procesa datos y resultados utilizando conceptos, métodos estadísticos y criterios adecuados.</t>
  </si>
  <si>
    <t>Toma en consideración medidas de seguridad en el experimento o prueba a realizar.</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</si>
  <si>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</si>
  <si>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</si>
  <si>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</si>
  <si>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Comprende textos técnicos en inglés.</t>
  </si>
  <si>
    <t>Anticipa las implicaciones de sus decisiones y los resultados de sus acciones y proyectos tomando en consideración el interés común y el beneficio social.</t>
  </si>
  <si>
    <t>Valora el cumplimiento puntual y responsable de sus obligaciones personales y profesionales.</t>
  </si>
  <si>
    <t>Respeta la propiedad intelectual y reconoce la autoría de trabajos y proyectos de otras personas.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</si>
  <si>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</si>
  <si>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</si>
  <si>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</si>
  <si>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</si>
  <si>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</si>
  <si>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</si>
  <si>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</si>
  <si>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</si>
  <si>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</si>
  <si>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</si>
  <si>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</si>
  <si>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</si>
  <si>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</si>
  <si>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</si>
  <si>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</si>
  <si>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</si>
  <si>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</si>
  <si>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2.  Diseño</t>
  </si>
  <si>
    <t>4.  Comunicación Efectiva</t>
  </si>
  <si>
    <t>5.b. Impacto de Ciencia</t>
  </si>
  <si>
    <t xml:space="preserve"> 6.a. Trabajo en Equipo</t>
  </si>
  <si>
    <t>7. Conciencia Ambiental</t>
  </si>
  <si>
    <t>Resultados del Estudiante</t>
  </si>
  <si>
    <t>RESULTADOS DEL ESTUDIANTE</t>
  </si>
  <si>
    <t>Estudiante</t>
  </si>
  <si>
    <t>Química</t>
  </si>
  <si>
    <t xml:space="preserve">Propone y compara soluciones prácticas y realizables, y selecciona justificadamente la más adecuada. </t>
  </si>
  <si>
    <t xml:space="preserve">Usa los métodos, técnicas y herramientas de la Química básica y aplicada para el planteamiento, descripción y solución de problemas.    </t>
  </si>
  <si>
    <t>Interpreta requerimientos y necesidades y los traduce en especificaciones de un proyecto de diseño de Química básica o aplicada.</t>
  </si>
  <si>
    <t>Opera y usa equipos, instrumentos y software requeridos para la práctica de la Química.</t>
  </si>
  <si>
    <t xml:space="preserve">Formula conclusiones lógicas y coherentes con criterio científico, y valida las hipótesis planteadas. </t>
  </si>
  <si>
    <t>Conoce y actúa de acuerdo con el código de ética de una institución reconocida en el campo de la Química.</t>
  </si>
  <si>
    <t>Reconoce el impacto de la Química en el progreso de la sociedad y el bienestar de las personas.</t>
  </si>
  <si>
    <t>Valora la importancia de la Química en la creación e innovación del conocimiento, y su impacto en la economía y el desarrollo sostenible.</t>
  </si>
  <si>
    <t>Comprende el papel de la Química en la prevención de riesgos y la mitigación de problemas socioambientales.</t>
  </si>
  <si>
    <t xml:space="preserve">Identifica, formula y resuelve problemas científicos y técnicos aplicando adecuadamente el conocimiento de las matemáticas y las ciencias, y temas técnicos relevantes de la Química básica y aplicada. </t>
  </si>
  <si>
    <t>Formula y diseña un sistema, proceso, procedimiento, programa o componente que satisface los requerimientos establecidos.</t>
  </si>
  <si>
    <t>Desarrolla y conduce experimentos, valida hipótesis, analiza datos e interpreta resultados, y aplica el juicio científico para formular conclusiones.</t>
  </si>
  <si>
    <t>Se comunica de manera clara y efectiva en formatos orales, escritos y gráficos, interactuando con diferentes tipos de audiencia.</t>
  </si>
  <si>
    <t xml:space="preserve">Evalúa sus decisiones y acciones desde una perspectiva ética y asume la responsabilidad de los proyectos ejecutados. </t>
  </si>
  <si>
    <t>Comprende el impacto de las soluciones técnicas y / o científicas en las personas, la sociedad, la economía y el medio ambiente en contextos locales y globales.</t>
  </si>
  <si>
    <t xml:space="preserve">Reconoce la importancia del trabajo grupal y se integra y participa en forma efectiva en equipos de trabajo, creando un ambiente colaborativo y proactivo. </t>
  </si>
  <si>
    <t>Dentro del contexto de trabajo en equipo, planifica y completa proyectos técnicos y / o científicos, cumpliendo objetivos, restricciones y plazos, considerando riesgos e incertidumbre.</t>
  </si>
  <si>
    <t xml:space="preserve">Toma en cuenta la importancia de conservar y mejorar el medio ambiente en el desarrollo de sus actividades personales y profesionales.                                           </t>
  </si>
  <si>
    <t>6.a.  Trabajo en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</si>
</sst>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3">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164" fontId="14" fillId="0" borderId="0" xfId="0" applyNumberFormat="1" applyFont="1" applyAlignment="1" applyProtection="1">
      <alignment horizontal="left" vertical="center" wrapText="1"/>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vertical="center" wrapText="1"/>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3" fillId="0" borderId="1" xfId="0" applyFont="1" applyBorder="1" applyAlignment="1" applyProtection="1">
      <alignment horizontal="left" vertical="center"/>
      <protection hidden="1"/>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3" fillId="0" borderId="4" xfId="0" applyFont="1" applyBorder="1" applyAlignment="1" applyProtection="1">
      <alignment horizontal="center"/>
      <protection hidden="1"/>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24" fillId="0" borderId="14" xfId="0" applyFont="1"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Elabora documentación técnica clara y precisa usando normas, simbología y terminología propios del campo de aplicación.</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71</xdr:col>
          <xdr:colOff>561975</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72</xdr:col>
          <xdr:colOff>581025</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73</xdr:col>
          <xdr:colOff>542925</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74</xdr:col>
          <xdr:colOff>542925</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75</xdr:col>
          <xdr:colOff>561975</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76</xdr:col>
          <xdr:colOff>561975</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77</xdr:col>
          <xdr:colOff>552450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78</xdr:col>
          <xdr:colOff>552450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79</xdr:col>
          <xdr:colOff>571500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80</xdr:col>
          <xdr:colOff>561975</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81</xdr:col>
          <xdr:colOff>571500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82</xdr:col>
          <xdr:colOff>581025</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30</xdr:col>
          <xdr:colOff>600075</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31</xdr:col>
          <xdr:colOff>523875</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32</xdr:col>
          <xdr:colOff>523875</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33</xdr:col>
          <xdr:colOff>552450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34</xdr:col>
          <xdr:colOff>542925</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35</xdr:col>
          <xdr:colOff>552450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36</xdr:col>
          <xdr:colOff>571500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37</xdr:col>
          <xdr:colOff>542925</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38</xdr:col>
          <xdr:colOff>495300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39</xdr:col>
          <xdr:colOff>552450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40</xdr:col>
          <xdr:colOff>533400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41</xdr:col>
          <xdr:colOff>561975</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Analiza información técnica/científica identificando las contribuciones relevantes aplicables al problema de diseño.</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102</xdr:col>
          <xdr:colOff>247650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106</xdr:col>
          <xdr:colOff>209550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110</xdr:col>
          <xdr:colOff>190500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114</xdr:col>
          <xdr:colOff>209550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118</xdr:col>
          <xdr:colOff>219075</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122</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126</xdr:col>
          <xdr:colOff>285750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130</xdr:col>
          <xdr:colOff>180975</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134</xdr:col>
          <xdr:colOff>247650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138</xdr:col>
          <xdr:colOff>238125</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142</xdr:col>
          <xdr:colOff>190500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146</xdr:col>
          <xdr:colOff>171450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3" Type="http://schemas.openxmlformats.org/officeDocument/2006/relationships/vmlDrawing" Target="../drawings/vmlDrawing2.v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3" Type="http://schemas.openxmlformats.org/officeDocument/2006/relationships/vmlDrawing" Target="../drawings/vmlDrawing4.v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opLeftCell="B1" zoomScaleNormal="100" workbookViewId="0">
      <pane xSplit="46" ySplit="7" topLeftCell="BM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83" width="10.5703125" customWidth="1"/>
    <col min="84"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Elabora documentación técnica clara y precisa usando normas, simbología y terminología propios del campo de aplicación.</v>
      </c>
      <c r="AU1" s="10">
        <v>17</v>
      </c>
    </row>
    <row r="2" spans="1:92" ht="18.75" x14ac:dyDescent="0.25">
      <c r="A2" s="145" t="s">
        <v>4</v>
      </c>
      <c r="B2" s="170" t="s">
        <v>208</v>
      </c>
      <c r="C2" s="171"/>
      <c r="D2" s="172"/>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4"/>
      <c r="AV2" s="165" t="s">
        <v>216</v>
      </c>
      <c r="AW2" s="165"/>
      <c r="AX2" s="165"/>
      <c r="AY2" s="165"/>
      <c r="AZ2" s="165" t="s">
        <v>217</v>
      </c>
      <c r="BA2" s="165"/>
      <c r="BB2" s="165"/>
      <c r="BC2" s="165"/>
      <c r="BD2" s="165"/>
      <c r="BE2" s="165" t="s">
        <v>212</v>
      </c>
      <c r="BF2" s="165"/>
      <c r="BG2" s="165"/>
      <c r="BH2" s="165"/>
      <c r="BI2" s="165"/>
      <c r="BJ2" s="165"/>
      <c r="BK2" s="165" t="s">
        <v>213</v>
      </c>
      <c r="BL2" s="165"/>
      <c r="BM2" s="165"/>
      <c r="BN2" s="165"/>
      <c r="BO2" s="166" t="s">
        <v>214</v>
      </c>
      <c r="BP2" s="166"/>
      <c r="BQ2" s="166"/>
      <c r="BR2" s="166"/>
      <c r="BS2" s="165" t="s">
        <v>218</v>
      </c>
      <c r="BT2" s="165"/>
      <c r="BU2" s="165"/>
      <c r="BV2" s="165" t="s">
        <v>219</v>
      </c>
      <c r="BW2" s="165"/>
      <c r="BX2" s="165"/>
      <c r="BY2" s="195" t="s">
        <v>220</v>
      </c>
      <c r="BZ2" s="195"/>
      <c r="CA2" s="195"/>
      <c r="CB2" s="195"/>
      <c r="CC2" s="196" t="s">
        <v>221</v>
      </c>
      <c r="CD2" s="196"/>
      <c r="CE2" s="196"/>
      <c r="CF2" s="152"/>
    </row>
    <row r="3" spans="1:92" ht="22.5" customHeight="1" x14ac:dyDescent="0.25">
      <c r="A3" s="2"/>
      <c r="B3" s="170" t="s">
        <v>207</v>
      </c>
      <c r="C3" s="171"/>
      <c r="D3" s="175" t="s">
        <v>264</v>
      </c>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7"/>
      <c r="AV3" s="95">
        <f>AV4</f>
        <v>1.1000000000000001</v>
      </c>
      <c r="AW3" s="95">
        <f t="shared" ref="AW3:CK3" si="0">AW4</f>
        <v>1.2</v>
      </c>
      <c r="AX3" s="95">
        <f t="shared" si="0"/>
        <v>1.3</v>
      </c>
      <c r="AY3" s="95">
        <f t="shared" si="0"/>
        <v>1.4</v>
      </c>
      <c r="AZ3" s="95">
        <f t="shared" si="0"/>
        <v>2.1</v>
      </c>
      <c r="BA3" s="95">
        <f t="shared" si="0"/>
        <v>2.2000000000000002</v>
      </c>
      <c r="BB3" s="95">
        <f t="shared" si="0"/>
        <v>2.2999999999999998</v>
      </c>
      <c r="BC3" s="95">
        <f t="shared" si="0"/>
        <v>2.4</v>
      </c>
      <c r="BD3" s="95">
        <f t="shared" si="0"/>
        <v>2.5</v>
      </c>
      <c r="BE3" s="95">
        <f t="shared" si="0"/>
        <v>3.1</v>
      </c>
      <c r="BF3" s="95">
        <f t="shared" si="0"/>
        <v>3.2</v>
      </c>
      <c r="BG3" s="95">
        <f t="shared" si="0"/>
        <v>3.3</v>
      </c>
      <c r="BH3" s="95">
        <f>BH4</f>
        <v>3.4</v>
      </c>
      <c r="BI3" s="95">
        <f>BI4</f>
        <v>3.5</v>
      </c>
      <c r="BJ3" s="95">
        <f>BJ4</f>
        <v>3.6</v>
      </c>
      <c r="BK3" s="95">
        <f>BK4</f>
        <v>4.0999999999999996</v>
      </c>
      <c r="BL3" s="95">
        <f>BL4</f>
        <v>4.2</v>
      </c>
      <c r="BM3" s="95">
        <f t="shared" si="0"/>
        <v>4.3</v>
      </c>
      <c r="BN3" s="95">
        <f t="shared" si="0"/>
        <v>4.4000000000000004</v>
      </c>
      <c r="BO3" s="95" t="str">
        <f t="shared" si="0"/>
        <v>5.a.1</v>
      </c>
      <c r="BP3" s="95" t="str">
        <f t="shared" si="0"/>
        <v>5.a.2</v>
      </c>
      <c r="BQ3" s="95" t="str">
        <f t="shared" si="0"/>
        <v>5.a.3</v>
      </c>
      <c r="BR3" s="95" t="str">
        <f t="shared" si="0"/>
        <v>5.a.4</v>
      </c>
      <c r="BS3" s="95" t="str">
        <f t="shared" si="0"/>
        <v>5.b.1</v>
      </c>
      <c r="BT3" s="95" t="str">
        <f t="shared" si="0"/>
        <v>5.b.2</v>
      </c>
      <c r="BU3" s="95" t="str">
        <f t="shared" si="0"/>
        <v>5.b.3</v>
      </c>
      <c r="BV3" s="95" t="str">
        <f t="shared" si="0"/>
        <v>6.a.1</v>
      </c>
      <c r="BW3" s="95" t="str">
        <f t="shared" si="0"/>
        <v>6.a.2</v>
      </c>
      <c r="BX3" s="95" t="str">
        <f t="shared" si="0"/>
        <v>6.a.3</v>
      </c>
      <c r="BY3" s="95" t="str">
        <f t="shared" si="0"/>
        <v>6.b.1</v>
      </c>
      <c r="BZ3" s="95" t="str">
        <f t="shared" si="0"/>
        <v>6.b.2</v>
      </c>
      <c r="CA3" s="95" t="str">
        <f t="shared" si="0"/>
        <v>6.b.3</v>
      </c>
      <c r="CB3" s="95" t="str">
        <f t="shared" si="0"/>
        <v>6.b.4</v>
      </c>
      <c r="CC3" s="95">
        <f t="shared" si="0"/>
        <v>7.1</v>
      </c>
      <c r="CD3" s="95">
        <f t="shared" si="0"/>
        <v>7.2</v>
      </c>
      <c r="CE3" s="95">
        <f t="shared" si="0"/>
        <v>7.3</v>
      </c>
      <c r="CF3" s="95">
        <f t="shared" si="0"/>
        <v>8.1</v>
      </c>
      <c r="CG3" s="95">
        <f t="shared" si="0"/>
        <v>8.1999999999999993</v>
      </c>
      <c r="CH3" s="95">
        <f t="shared" si="0"/>
        <v>8.3000000000000007</v>
      </c>
      <c r="CI3" s="95">
        <f t="shared" si="0"/>
        <v>8.4</v>
      </c>
      <c r="CJ3" s="95">
        <f t="shared" si="0"/>
        <v>8.5</v>
      </c>
      <c r="CK3" s="95">
        <f t="shared" si="0"/>
        <v>0</v>
      </c>
    </row>
    <row r="4" spans="1:92" ht="22.5" customHeight="1" x14ac:dyDescent="0.25">
      <c r="A4" s="2"/>
      <c r="B4" s="167" t="s">
        <v>262</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9"/>
      <c r="AV4" s="14">
        <f>'I F'!G3</f>
        <v>1.1000000000000001</v>
      </c>
      <c r="AW4" s="14">
        <f>'I F'!H3</f>
        <v>1.2</v>
      </c>
      <c r="AX4" s="14">
        <f>'I F'!I3</f>
        <v>1.3</v>
      </c>
      <c r="AY4" s="14">
        <f>'I F'!J3</f>
        <v>1.4</v>
      </c>
      <c r="AZ4" s="14">
        <f>'I F'!K3</f>
        <v>2.1</v>
      </c>
      <c r="BA4" s="102">
        <f>'I F'!L3</f>
        <v>2.2000000000000002</v>
      </c>
      <c r="BB4" s="102">
        <f>'I F'!M3</f>
        <v>2.2999999999999998</v>
      </c>
      <c r="BC4" s="102">
        <f>'I F'!N3</f>
        <v>2.4</v>
      </c>
      <c r="BD4" s="102">
        <f>'I F'!O3</f>
        <v>2.5</v>
      </c>
      <c r="BE4" s="102">
        <f>'I F'!P3</f>
        <v>3.1</v>
      </c>
      <c r="BF4" s="102">
        <f>'I F'!Q3</f>
        <v>3.2</v>
      </c>
      <c r="BG4" s="102">
        <f>'I F'!R3</f>
        <v>3.3</v>
      </c>
      <c r="BH4" s="103">
        <f>'I F'!S3</f>
        <v>3.4</v>
      </c>
      <c r="BI4" s="103">
        <f>'I F'!T3</f>
        <v>3.5</v>
      </c>
      <c r="BJ4" s="103">
        <f>'I F'!U3</f>
        <v>3.6</v>
      </c>
      <c r="BK4" s="103">
        <f>'I F'!V3</f>
        <v>4.0999999999999996</v>
      </c>
      <c r="BL4" s="103">
        <f>'I F'!W3</f>
        <v>4.2</v>
      </c>
      <c r="BM4" s="102">
        <f>'I F'!X3</f>
        <v>4.3</v>
      </c>
      <c r="BN4" s="102">
        <f>'I F'!Y3</f>
        <v>4.4000000000000004</v>
      </c>
      <c r="BO4" s="102" t="str">
        <f>'I F'!Z3</f>
        <v>5.a.1</v>
      </c>
      <c r="BP4" s="102" t="str">
        <f>'I F'!AA3</f>
        <v>5.a.2</v>
      </c>
      <c r="BQ4" s="102" t="str">
        <f>'I F'!AB3</f>
        <v>5.a.3</v>
      </c>
      <c r="BR4" s="103" t="str">
        <f>'I F'!AC3</f>
        <v>5.a.4</v>
      </c>
      <c r="BS4" s="103" t="str">
        <f>'I F'!AD3</f>
        <v>5.b.1</v>
      </c>
      <c r="BT4" s="103" t="str">
        <f>'I F'!AE3</f>
        <v>5.b.2</v>
      </c>
      <c r="BU4" s="103" t="str">
        <f>'I F'!AF3</f>
        <v>5.b.3</v>
      </c>
      <c r="BV4" s="103" t="str">
        <f>'I F'!AG3</f>
        <v>6.a.1</v>
      </c>
      <c r="BW4" s="103" t="str">
        <f>'I F'!AH3</f>
        <v>6.a.2</v>
      </c>
      <c r="BX4" s="103" t="str">
        <f>'I F'!AI3</f>
        <v>6.a.3</v>
      </c>
      <c r="BY4" s="103" t="str">
        <f>'I F'!AJ3</f>
        <v>6.b.1</v>
      </c>
      <c r="BZ4" s="103" t="str">
        <f>'I F'!AK3</f>
        <v>6.b.2</v>
      </c>
      <c r="CA4" s="103" t="str">
        <f>'I F'!AL3</f>
        <v>6.b.3</v>
      </c>
      <c r="CB4" s="103" t="str">
        <f>'I F'!AM3</f>
        <v>6.b.4</v>
      </c>
      <c r="CC4" s="103">
        <f>'I F'!AN3</f>
        <v>7.1</v>
      </c>
      <c r="CD4" s="103">
        <f>'I F'!AO3</f>
        <v>7.2</v>
      </c>
      <c r="CE4" s="103">
        <f>'I F'!AP3</f>
        <v>7.3</v>
      </c>
      <c r="CF4" s="103">
        <f>'I F'!AQ3</f>
        <v>8.1</v>
      </c>
      <c r="CG4" s="103">
        <f>'I F'!AR3</f>
        <v>8.1999999999999993</v>
      </c>
      <c r="CH4" s="103">
        <f>'I F'!AS3</f>
        <v>8.3000000000000007</v>
      </c>
      <c r="CI4" s="103">
        <f>'I F'!AT3</f>
        <v>8.4</v>
      </c>
      <c r="CJ4" s="103">
        <f>'I F'!AU3</f>
        <v>8.5</v>
      </c>
    </row>
    <row r="5" spans="1:92" ht="156" customHeight="1" x14ac:dyDescent="0.25">
      <c r="A5" s="2"/>
      <c r="B5" s="183" t="s">
        <v>5</v>
      </c>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5"/>
      <c r="AV5" s="192" t="str">
        <f>'I F'!G4</f>
        <v>Identifica y formula problemas, analiza sus antecedentes y diagnostica su situación y estado.</v>
      </c>
      <c r="AW5" s="192" t="str">
        <f>'I F'!H4</f>
        <v xml:space="preserve">Propone y compara soluciones prácticas y realizables, y selecciona justificadamente la más adecuada. </v>
      </c>
      <c r="AX5" s="192" t="str">
        <f>'I F'!I4</f>
        <v>Desarrolla la solución aplicando correctamente los conceptos y métodos de las matemáticas y las ciencias.</v>
      </c>
      <c r="AY5" s="192" t="str">
        <f>'I F'!J4</f>
        <v xml:space="preserve">Usa los métodos, técnicas y herramientas de la Química básica y aplicada para el planteamiento, descripción y solución de problemas.    </v>
      </c>
      <c r="AZ5" s="192" t="str">
        <f>'I F'!K4</f>
        <v>Interpreta requerimientos y necesidades y los traduce en especificaciones de un proyecto de diseño de Química básica o aplicada.</v>
      </c>
      <c r="BA5" s="192" t="str">
        <f>'I F'!L4</f>
        <v>Analiza información técnica/científica identificando las contribuciones relevantes aplicables al problema de diseño.</v>
      </c>
      <c r="BB5" s="192" t="str">
        <f>'I F'!M4</f>
        <v>Propone alternativas de solución, y selecciona la más adecuada con criterios de sostenibilidad y racionalidad técnica y económica.</v>
      </c>
      <c r="BC5" s="192" t="str">
        <f>'I F'!N4</f>
        <v>Desarrolla la solución haciendo uso de los métodos, técnicas, normas y estándares apropiados.</v>
      </c>
      <c r="BD5" s="192" t="str">
        <f>'I F'!O4</f>
        <v>Presenta y describe la solución en forma simbólica y gráfica a través de diagramas, mapas, planos, simulaciones virtuales.</v>
      </c>
      <c r="BE5" s="192" t="str">
        <f>'I F'!P4</f>
        <v>Aplica el método científico para el desarrollo de experimentos y proyectos de investigación.</v>
      </c>
      <c r="BF5" s="192" t="str">
        <f>'I F'!Q4</f>
        <v>Determina los objetivos y restricciones del experimento o prueba a realizar.</v>
      </c>
      <c r="BG5" s="192" t="str">
        <f>'I F'!R4</f>
        <v>Opera y usa equipos, instrumentos y software requeridos para la práctica de la Química.</v>
      </c>
      <c r="BH5" s="192" t="str">
        <f>'I F'!S4</f>
        <v>Analiza, interpreta y procesa datos y resultados utilizando conceptos, métodos estadísticos y criterios adecuados.</v>
      </c>
      <c r="BI5" s="192" t="str">
        <f>'I F'!T4</f>
        <v>Toma en consideración medidas de seguridad en el experimento o prueba a realizar.</v>
      </c>
      <c r="BJ5" s="192" t="str">
        <f>'I F'!U4</f>
        <v xml:space="preserve">Formula conclusiones lógicas y coherentes con criterio científico, y valida las hipótesis planteadas. </v>
      </c>
      <c r="BK5" s="192" t="str">
        <f>'I F'!V4</f>
        <v>Expresa sus ideas de forma clara y concisa utilizando el soporte tecnológico adecuado.</v>
      </c>
      <c r="BL5" s="192" t="str">
        <f>'I F'!W4</f>
        <v>Elabora documentación técnica clara y precisa usando normas, simbología y terminología propios del campo de aplicación.</v>
      </c>
      <c r="BM5" s="192" t="str">
        <f>'I F'!X4</f>
        <v>Adecúa su discurso según el tipo de audiencia para lograr el entendimiento y la interpretación esperados.</v>
      </c>
      <c r="BN5" s="192" t="str">
        <f>'I F'!Y4</f>
        <v>Comprende textos técnicos en inglés.</v>
      </c>
      <c r="BO5" s="192" t="str">
        <f>'I F'!Z4</f>
        <v>Anticipa las implicaciones de sus decisiones y los resultados de sus acciones y proyectos tomando en consideración el interés común y el beneficio social.</v>
      </c>
      <c r="BP5" s="192" t="str">
        <f>'I F'!AA4</f>
        <v>Valora el cumplimiento puntual y responsable de sus obligaciones personales y profesionales.</v>
      </c>
      <c r="BQ5" s="192" t="str">
        <f>'I F'!AB4</f>
        <v>Respeta la propiedad intelectual y reconoce la autoría de trabajos y proyectos de otras personas.</v>
      </c>
      <c r="BR5" s="192" t="str">
        <f>'I F'!AC4</f>
        <v>Conoce y actúa de acuerdo con el código de ética de una institución reconocida en el campo de la Química.</v>
      </c>
      <c r="BS5" s="192" t="str">
        <f>'I F'!AD4</f>
        <v>Reconoce el impacto de la Química en el progreso de la sociedad y el bienestar de las personas.</v>
      </c>
      <c r="BT5" s="192" t="str">
        <f>'I F'!AE4</f>
        <v>Valora la importancia de la Química en la creación e innovación del conocimiento, y su impacto en la economía y el desarrollo sostenible.</v>
      </c>
      <c r="BU5" s="192" t="str">
        <f>'I F'!AF4</f>
        <v>Comprende el papel de la Química en la prevención de riesgos y la mitigación de problemas socioambientales.</v>
      </c>
      <c r="BV5" s="192" t="str">
        <f>'I F'!AG4</f>
        <v>Puede desempeñarse como líder o miembro activo de un equipo de trabajo aportando con iniciativa para lograr los objetivos y resultados propuestos.</v>
      </c>
      <c r="BW5" s="192" t="str">
        <f>'I F'!AH4</f>
        <v>Propone y acepta ideas que conduzcan al logro de objetivos y resultados.</v>
      </c>
      <c r="BX5" s="192" t="str">
        <f>'I F'!AI4</f>
        <v>Valora las diferencias de opinión, es tolerante y respeta los acuerdos.</v>
      </c>
      <c r="BY5" s="192" t="str">
        <f>'I F'!AJ4</f>
        <v>Determina el alcance, objetivos y restricciones de un proyecto, planifica y propone estrategias para su desarrollo.</v>
      </c>
      <c r="BZ5" s="192" t="str">
        <f>'I F'!AK4</f>
        <v>Identifica las actividades de un proyecto y las prioriza para elaborar cronogramas de ejecución.</v>
      </c>
      <c r="CA5" s="192" t="str">
        <f>'I F'!AL4</f>
        <v>Identifica los recursos necesarios para desarrollar un proyecto y asegurar su ejecución.</v>
      </c>
      <c r="CB5" s="192" t="str">
        <f>'I F'!AM4</f>
        <v>Identifica los riesgos e incertidumbres que afectan a un proyecto y propone acciones para evitar o mitigar sus efectos.</v>
      </c>
      <c r="CC5" s="192" t="str">
        <f>'I F'!AN4</f>
        <v>Identifica, prioriza y promueve el uso de materiales, tecnologías y procesos que sean ambientalmente adecuados.</v>
      </c>
      <c r="CD5" s="192" t="str">
        <f>'I F'!AO4</f>
        <v>Hace uso racional de los recursos naturales comprendiendo su importancia en la vida de las personas y la sociedad.</v>
      </c>
      <c r="CE5" s="192" t="str">
        <f>'I F'!AP4</f>
        <v>Promueve el desarrollo sostenible en las actividades relacionadas a su carrera y respeta normas de gestión ambiental.</v>
      </c>
      <c r="CF5" s="192">
        <f>'I F'!AQ4</f>
        <v>0</v>
      </c>
      <c r="CG5" s="192" t="str">
        <f>'I F'!AR4</f>
        <v>Identifica, prioriza y promueve el uso de materiales, tecnologías y procesos que sean ambientalmente adecuados.</v>
      </c>
      <c r="CH5" s="192" t="str">
        <f>'I F'!AS4</f>
        <v>Hace uso racional de los recursos naturales comprendiendo su importancia en la vida de las personas y la sociedad.</v>
      </c>
      <c r="CI5" s="192" t="str">
        <f>'I F'!AT4</f>
        <v>Promueve el desarrollo sostenible en las actividades relacionadas a su carrera y respeta normas de gestión ambiental.</v>
      </c>
      <c r="CJ5" s="192">
        <f>'I F'!AU4</f>
        <v>0</v>
      </c>
    </row>
    <row r="6" spans="1:92" ht="15.75" x14ac:dyDescent="0.25">
      <c r="B6" s="186" t="s">
        <v>0</v>
      </c>
      <c r="C6" s="188" t="s">
        <v>43</v>
      </c>
      <c r="D6" s="188" t="s">
        <v>91</v>
      </c>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88" t="s">
        <v>92</v>
      </c>
      <c r="AU6" s="190" t="s">
        <v>93</v>
      </c>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row>
    <row r="7" spans="1:92" ht="15.75" x14ac:dyDescent="0.25">
      <c r="B7" s="187"/>
      <c r="C7" s="189"/>
      <c r="D7" s="189"/>
      <c r="E7" s="105">
        <v>1</v>
      </c>
      <c r="F7" s="105">
        <v>2</v>
      </c>
      <c r="G7" s="105">
        <v>3</v>
      </c>
      <c r="H7" s="105">
        <v>4</v>
      </c>
      <c r="I7" s="105">
        <v>5</v>
      </c>
      <c r="J7" s="105">
        <v>6</v>
      </c>
      <c r="K7" s="105">
        <v>7</v>
      </c>
      <c r="L7" s="105">
        <v>8</v>
      </c>
      <c r="M7" s="105">
        <v>9</v>
      </c>
      <c r="N7" s="105">
        <v>10</v>
      </c>
      <c r="O7" s="105">
        <v>11</v>
      </c>
      <c r="P7" s="105">
        <v>12</v>
      </c>
      <c r="Q7" s="105">
        <v>13</v>
      </c>
      <c r="R7" s="105">
        <v>14</v>
      </c>
      <c r="S7" s="105">
        <v>15</v>
      </c>
      <c r="T7" s="105">
        <v>16</v>
      </c>
      <c r="U7" s="105">
        <v>17</v>
      </c>
      <c r="V7" s="105">
        <v>18</v>
      </c>
      <c r="W7" s="105">
        <v>19</v>
      </c>
      <c r="X7" s="105">
        <v>20</v>
      </c>
      <c r="Y7" s="105">
        <v>21</v>
      </c>
      <c r="Z7" s="105">
        <v>22</v>
      </c>
      <c r="AA7" s="105">
        <v>23</v>
      </c>
      <c r="AB7" s="105">
        <v>24</v>
      </c>
      <c r="AC7" s="105">
        <v>25</v>
      </c>
      <c r="AD7" s="105">
        <v>26</v>
      </c>
      <c r="AE7" s="105">
        <v>27</v>
      </c>
      <c r="AF7" s="105">
        <v>28</v>
      </c>
      <c r="AG7" s="105">
        <v>29</v>
      </c>
      <c r="AH7" s="105">
        <v>30</v>
      </c>
      <c r="AI7" s="105">
        <v>31</v>
      </c>
      <c r="AJ7" s="105">
        <v>32</v>
      </c>
      <c r="AK7" s="105">
        <v>33</v>
      </c>
      <c r="AL7" s="105">
        <v>34</v>
      </c>
      <c r="AM7" s="105">
        <v>35</v>
      </c>
      <c r="AN7" s="105">
        <v>36</v>
      </c>
      <c r="AO7" s="105">
        <v>37</v>
      </c>
      <c r="AP7" s="105">
        <v>38</v>
      </c>
      <c r="AQ7" s="105">
        <v>39</v>
      </c>
      <c r="AR7" s="105">
        <v>40</v>
      </c>
      <c r="AS7" s="105">
        <v>41</v>
      </c>
      <c r="AT7" s="189"/>
      <c r="AU7" s="191"/>
      <c r="AV7" s="194"/>
      <c r="AW7" s="194"/>
      <c r="AX7" s="194"/>
      <c r="AY7" s="194"/>
      <c r="AZ7" s="194"/>
      <c r="BA7" s="194"/>
      <c r="BB7" s="194"/>
      <c r="BC7" s="194"/>
      <c r="BD7" s="194"/>
      <c r="BE7" s="194"/>
      <c r="BF7" s="194"/>
      <c r="BG7" s="194"/>
      <c r="BH7" s="194"/>
      <c r="BI7" s="194"/>
      <c r="BJ7" s="194"/>
      <c r="BK7" s="194"/>
      <c r="BL7" s="194"/>
      <c r="BM7" s="194"/>
      <c r="BN7" s="194"/>
      <c r="BO7" s="194"/>
      <c r="BP7" s="194"/>
      <c r="BQ7" s="194"/>
      <c r="BR7" s="194"/>
      <c r="BS7" s="194"/>
      <c r="BT7" s="194"/>
      <c r="BU7" s="194"/>
      <c r="BV7" s="194"/>
      <c r="BW7" s="194"/>
      <c r="BX7" s="194"/>
      <c r="BY7" s="194"/>
      <c r="BZ7" s="194"/>
      <c r="CA7" s="194"/>
      <c r="CB7" s="194"/>
      <c r="CC7" s="194"/>
      <c r="CD7" s="194"/>
      <c r="CE7" s="194"/>
      <c r="CF7" s="194"/>
      <c r="CG7" s="194"/>
      <c r="CH7" s="194"/>
      <c r="CI7" s="194"/>
      <c r="CJ7" s="194"/>
    </row>
    <row r="8" spans="1:92" x14ac:dyDescent="0.25">
      <c r="B8" s="16">
        <v>1</v>
      </c>
      <c r="C8" s="178" t="s">
        <v>44</v>
      </c>
      <c r="D8" s="20" t="s">
        <v>45</v>
      </c>
      <c r="E8" s="106">
        <f>COUNTIF(AV$8:AV8,"x")</f>
        <v>0</v>
      </c>
      <c r="F8" s="106">
        <f>COUNTIF(AW$8:AW8,"x")</f>
        <v>0</v>
      </c>
      <c r="G8" s="106">
        <f>COUNTIF(AX$8:AX8,"x")</f>
        <v>0</v>
      </c>
      <c r="H8" s="106">
        <f>COUNTIF(AY$8:AY8,"x")</f>
        <v>0</v>
      </c>
      <c r="I8" s="106">
        <f>COUNTIF(AZ$8:AZ8,"x")</f>
        <v>0</v>
      </c>
      <c r="J8" s="106">
        <f>COUNTIF(BA$8:BA8,"x")</f>
        <v>0</v>
      </c>
      <c r="K8" s="106">
        <f>COUNTIF(BB$8:BB8,"x")</f>
        <v>0</v>
      </c>
      <c r="L8" s="106">
        <f>COUNTIF(BC$8:BC8,"x")</f>
        <v>0</v>
      </c>
      <c r="M8" s="106">
        <f>COUNTIF(BD$8:BD8,"x")</f>
        <v>0</v>
      </c>
      <c r="N8" s="106">
        <f>COUNTIF(BE$8:BE8,"x")</f>
        <v>0</v>
      </c>
      <c r="O8" s="106">
        <f>COUNTIF(BF$8:BF8,"x")</f>
        <v>0</v>
      </c>
      <c r="P8" s="106">
        <f>COUNTIF(BG$8:BG8,"x")</f>
        <v>0</v>
      </c>
      <c r="Q8" s="106">
        <f>COUNTIF(BM$8:BM8,"x")</f>
        <v>0</v>
      </c>
      <c r="R8" s="106">
        <f>COUNTIF(BN$8:BN8,"x")</f>
        <v>0</v>
      </c>
      <c r="S8" s="106">
        <f>COUNTIF(BO$8:BO8,"x")</f>
        <v>0</v>
      </c>
      <c r="T8" s="106">
        <f>COUNTIF(BP$8:BP8,"x")</f>
        <v>0</v>
      </c>
      <c r="U8" s="106">
        <f>COUNTIF(BQ$8:BQ8,"x")</f>
        <v>0</v>
      </c>
      <c r="V8" s="106">
        <f>COUNTIF(BR$8:BR8,"x")</f>
        <v>0</v>
      </c>
      <c r="W8" s="106">
        <f>COUNTIF(BS$8:BS8,"x")</f>
        <v>0</v>
      </c>
      <c r="X8" s="106">
        <f>COUNTIF(BT$8:BT8,"x")</f>
        <v>0</v>
      </c>
      <c r="Y8" s="106">
        <f>COUNTIF(BU$8:BU8,"x")</f>
        <v>0</v>
      </c>
      <c r="Z8" s="106">
        <f>COUNTIF(BV$8:BV8,"x")</f>
        <v>0</v>
      </c>
      <c r="AA8" s="106">
        <f>COUNTIF(BW$8:BW8,"x")</f>
        <v>0</v>
      </c>
      <c r="AB8" s="106">
        <f>COUNTIF(BX$8:BX8,"x")</f>
        <v>0</v>
      </c>
      <c r="AC8" s="106">
        <f>COUNTIF(BY$8:BY8,"x")</f>
        <v>0</v>
      </c>
      <c r="AD8" s="106">
        <f>COUNTIF(BZ$8:BZ8,"x")</f>
        <v>0</v>
      </c>
      <c r="AE8" s="106">
        <f>COUNTIF(CA$8:CA8,"x")</f>
        <v>0</v>
      </c>
      <c r="AF8" s="106">
        <f>COUNTIF(CB$8:CB8,"x")</f>
        <v>0</v>
      </c>
      <c r="AG8" s="106">
        <f>COUNTIF(CC$8:CC8,"x")</f>
        <v>0</v>
      </c>
      <c r="AH8" s="106">
        <f>COUNTIF(CD$8:CD8,"x")</f>
        <v>0</v>
      </c>
      <c r="AI8" s="106">
        <f>COUNTIF(CE$8:CE8,"x")</f>
        <v>0</v>
      </c>
      <c r="AJ8" s="106">
        <f>COUNTIF(CF$8:CF8,"x")</f>
        <v>0</v>
      </c>
      <c r="AK8" s="106">
        <f>COUNTIF(BH$8:BH8,"x")</f>
        <v>0</v>
      </c>
      <c r="AL8" s="106">
        <f>COUNTIF(BI$8:BI8,"x")</f>
        <v>0</v>
      </c>
      <c r="AM8" s="106">
        <f>COUNTIF(BJ$8:BJ8,"x")</f>
        <v>0</v>
      </c>
      <c r="AN8" s="106">
        <f>COUNTIF(BK$8:BK8,"x")</f>
        <v>0</v>
      </c>
      <c r="AO8" s="106">
        <f>COUNTIF(BL$8:BL8,"x")</f>
        <v>0</v>
      </c>
      <c r="AP8" s="106">
        <f>COUNTIF(CG$8:CG8,"x")</f>
        <v>0</v>
      </c>
      <c r="AQ8" s="106">
        <f>COUNTIF(CH$8:CH8,"x")</f>
        <v>0</v>
      </c>
      <c r="AR8" s="106">
        <f>COUNTIF(CI$8:CI8,"x")</f>
        <v>0</v>
      </c>
      <c r="AS8" s="106">
        <f>COUNTIF(CJ$8:CJ8,"x")</f>
        <v>0</v>
      </c>
      <c r="AT8" s="21" t="s">
        <v>96</v>
      </c>
      <c r="AU8" s="24"/>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14">
        <f t="shared" ref="CK8:CK29" si="1">COUNTBLANK(AV8:CJ8)</f>
        <v>41</v>
      </c>
      <c r="CL8" s="7"/>
      <c r="CM8" s="7"/>
      <c r="CN8" s="7"/>
    </row>
    <row r="9" spans="1:92" x14ac:dyDescent="0.25">
      <c r="B9" s="16">
        <v>2</v>
      </c>
      <c r="C9" s="178"/>
      <c r="D9" s="20" t="s">
        <v>49</v>
      </c>
      <c r="E9" s="106">
        <f>COUNTIF(AV$8:AV9,"x")</f>
        <v>0</v>
      </c>
      <c r="F9" s="106">
        <f>COUNTIF(AW$8:AW9,"x")</f>
        <v>0</v>
      </c>
      <c r="G9" s="106">
        <f>COUNTIF(AX$8:AX9,"x")</f>
        <v>0</v>
      </c>
      <c r="H9" s="106">
        <f>COUNTIF(AY$8:AY9,"x")</f>
        <v>0</v>
      </c>
      <c r="I9" s="106">
        <f>COUNTIF(AZ$8:AZ9,"x")</f>
        <v>0</v>
      </c>
      <c r="J9" s="106">
        <f>COUNTIF(BA$8:BA9,"x")</f>
        <v>0</v>
      </c>
      <c r="K9" s="106">
        <f>COUNTIF(BB$8:BB9,"x")</f>
        <v>0</v>
      </c>
      <c r="L9" s="106">
        <f>COUNTIF(BC$8:BC9,"x")</f>
        <v>0</v>
      </c>
      <c r="M9" s="106">
        <f>COUNTIF(BD$8:BD9,"x")</f>
        <v>0</v>
      </c>
      <c r="N9" s="106">
        <f>COUNTIF(BE$8:BE9,"x")</f>
        <v>0</v>
      </c>
      <c r="O9" s="106">
        <f>COUNTIF(BF$8:BF9,"x")</f>
        <v>0</v>
      </c>
      <c r="P9" s="106">
        <f>COUNTIF(BG$8:BG9,"x")</f>
        <v>0</v>
      </c>
      <c r="Q9" s="106">
        <f>COUNTIF(BM$8:BM9,"x")</f>
        <v>0</v>
      </c>
      <c r="R9" s="106">
        <f>COUNTIF(BN$8:BN9,"x")</f>
        <v>0</v>
      </c>
      <c r="S9" s="106">
        <f>COUNTIF(BO$8:BO9,"x")</f>
        <v>0</v>
      </c>
      <c r="T9" s="106">
        <f>COUNTIF(BP$8:BP9,"x")</f>
        <v>0</v>
      </c>
      <c r="U9" s="106">
        <f>COUNTIF(BQ$8:BQ9,"x")</f>
        <v>0</v>
      </c>
      <c r="V9" s="106">
        <f>COUNTIF(BR$8:BR9,"x")</f>
        <v>0</v>
      </c>
      <c r="W9" s="106">
        <f>COUNTIF(BS$8:BS9,"x")</f>
        <v>0</v>
      </c>
      <c r="X9" s="106">
        <f>COUNTIF(BT$8:BT9,"x")</f>
        <v>0</v>
      </c>
      <c r="Y9" s="106">
        <f>COUNTIF(BU$8:BU9,"x")</f>
        <v>0</v>
      </c>
      <c r="Z9" s="106">
        <f>COUNTIF(BV$8:BV9,"x")</f>
        <v>0</v>
      </c>
      <c r="AA9" s="106">
        <f>COUNTIF(BW$8:BW9,"x")</f>
        <v>0</v>
      </c>
      <c r="AB9" s="106">
        <f>COUNTIF(BX$8:BX9,"x")</f>
        <v>0</v>
      </c>
      <c r="AC9" s="106">
        <f>COUNTIF(BY$8:BY9,"x")</f>
        <v>0</v>
      </c>
      <c r="AD9" s="106">
        <f>COUNTIF(BZ$8:BZ9,"x")</f>
        <v>0</v>
      </c>
      <c r="AE9" s="106">
        <f>COUNTIF(CA$8:CA9,"x")</f>
        <v>0</v>
      </c>
      <c r="AF9" s="106">
        <f>COUNTIF(CB$8:CB9,"x")</f>
        <v>0</v>
      </c>
      <c r="AG9" s="106">
        <f>COUNTIF(CC$8:CC9,"x")</f>
        <v>0</v>
      </c>
      <c r="AH9" s="106">
        <f>COUNTIF(CD$8:CD9,"x")</f>
        <v>0</v>
      </c>
      <c r="AI9" s="106">
        <f>COUNTIF(CE$8:CE9,"x")</f>
        <v>0</v>
      </c>
      <c r="AJ9" s="106">
        <f>COUNTIF(CF$8:CF9,"x")</f>
        <v>0</v>
      </c>
      <c r="AK9" s="106">
        <f>COUNTIF(BH$8:BH9,"x")</f>
        <v>0</v>
      </c>
      <c r="AL9" s="106">
        <f>COUNTIF(BI$8:BI9,"x")</f>
        <v>0</v>
      </c>
      <c r="AM9" s="106">
        <f>COUNTIF(BJ$8:BJ9,"x")</f>
        <v>0</v>
      </c>
      <c r="AN9" s="106">
        <f>COUNTIF(BK$8:BK9,"x")</f>
        <v>0</v>
      </c>
      <c r="AO9" s="106">
        <f>COUNTIF(BL$8:BL9,"x")</f>
        <v>0</v>
      </c>
      <c r="AP9" s="106">
        <f>COUNTIF(CG$8:CG9,"x")</f>
        <v>0</v>
      </c>
      <c r="AQ9" s="106">
        <f>COUNTIF(CH$8:CH9,"x")</f>
        <v>0</v>
      </c>
      <c r="AR9" s="106">
        <f>COUNTIF(CI$8:CI9,"x")</f>
        <v>0</v>
      </c>
      <c r="AS9" s="106">
        <f>COUNTIF(CJ$8:CJ9,"x")</f>
        <v>0</v>
      </c>
      <c r="AT9" s="21" t="s">
        <v>97</v>
      </c>
      <c r="AU9" s="24"/>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14">
        <f t="shared" si="1"/>
        <v>41</v>
      </c>
    </row>
    <row r="10" spans="1:92" x14ac:dyDescent="0.25">
      <c r="B10" s="16">
        <v>3</v>
      </c>
      <c r="C10" s="178"/>
      <c r="D10" s="20" t="s">
        <v>46</v>
      </c>
      <c r="E10" s="106">
        <f>COUNTIF(AV$8:AV10,"x")</f>
        <v>0</v>
      </c>
      <c r="F10" s="106">
        <f>COUNTIF(AW$8:AW10,"x")</f>
        <v>0</v>
      </c>
      <c r="G10" s="106">
        <f>COUNTIF(AX$8:AX10,"x")</f>
        <v>0</v>
      </c>
      <c r="H10" s="106">
        <f>COUNTIF(AY$8:AY10,"x")</f>
        <v>0</v>
      </c>
      <c r="I10" s="106">
        <f>COUNTIF(AZ$8:AZ10,"x")</f>
        <v>0</v>
      </c>
      <c r="J10" s="106">
        <f>COUNTIF(BA$8:BA10,"x")</f>
        <v>0</v>
      </c>
      <c r="K10" s="106">
        <f>COUNTIF(BB$8:BB10,"x")</f>
        <v>0</v>
      </c>
      <c r="L10" s="106">
        <f>COUNTIF(BC$8:BC10,"x")</f>
        <v>0</v>
      </c>
      <c r="M10" s="106">
        <f>COUNTIF(BD$8:BD10,"x")</f>
        <v>0</v>
      </c>
      <c r="N10" s="106">
        <f>COUNTIF(BE$8:BE10,"x")</f>
        <v>0</v>
      </c>
      <c r="O10" s="106">
        <f>COUNTIF(BF$8:BF10,"x")</f>
        <v>0</v>
      </c>
      <c r="P10" s="106">
        <f>COUNTIF(BG$8:BG10,"x")</f>
        <v>0</v>
      </c>
      <c r="Q10" s="106">
        <f>COUNTIF(BM$8:BM10,"x")</f>
        <v>0</v>
      </c>
      <c r="R10" s="106">
        <f>COUNTIF(BN$8:BN10,"x")</f>
        <v>0</v>
      </c>
      <c r="S10" s="106">
        <f>COUNTIF(BO$8:BO10,"x")</f>
        <v>0</v>
      </c>
      <c r="T10" s="106">
        <f>COUNTIF(BP$8:BP10,"x")</f>
        <v>0</v>
      </c>
      <c r="U10" s="106">
        <f>COUNTIF(BQ$8:BQ10,"x")</f>
        <v>0</v>
      </c>
      <c r="V10" s="106">
        <f>COUNTIF(BR$8:BR10,"x")</f>
        <v>0</v>
      </c>
      <c r="W10" s="106">
        <f>COUNTIF(BS$8:BS10,"x")</f>
        <v>0</v>
      </c>
      <c r="X10" s="106">
        <f>COUNTIF(BT$8:BT10,"x")</f>
        <v>0</v>
      </c>
      <c r="Y10" s="106">
        <f>COUNTIF(BU$8:BU10,"x")</f>
        <v>0</v>
      </c>
      <c r="Z10" s="106">
        <f>COUNTIF(BV$8:BV10,"x")</f>
        <v>0</v>
      </c>
      <c r="AA10" s="106">
        <f>COUNTIF(BW$8:BW10,"x")</f>
        <v>0</v>
      </c>
      <c r="AB10" s="106">
        <f>COUNTIF(BX$8:BX10,"x")</f>
        <v>0</v>
      </c>
      <c r="AC10" s="106">
        <f>COUNTIF(BY$8:BY10,"x")</f>
        <v>0</v>
      </c>
      <c r="AD10" s="106">
        <f>COUNTIF(BZ$8:BZ10,"x")</f>
        <v>0</v>
      </c>
      <c r="AE10" s="106">
        <f>COUNTIF(CA$8:CA10,"x")</f>
        <v>0</v>
      </c>
      <c r="AF10" s="106">
        <f>COUNTIF(CB$8:CB10,"x")</f>
        <v>0</v>
      </c>
      <c r="AG10" s="106">
        <f>COUNTIF(CC$8:CC10,"x")</f>
        <v>0</v>
      </c>
      <c r="AH10" s="106">
        <f>COUNTIF(CD$8:CD10,"x")</f>
        <v>0</v>
      </c>
      <c r="AI10" s="106">
        <f>COUNTIF(CE$8:CE10,"x")</f>
        <v>0</v>
      </c>
      <c r="AJ10" s="106">
        <f>COUNTIF(CF$8:CF10,"x")</f>
        <v>0</v>
      </c>
      <c r="AK10" s="106">
        <f>COUNTIF(BH$8:BH10,"x")</f>
        <v>0</v>
      </c>
      <c r="AL10" s="106">
        <f>COUNTIF(BI$8:BI10,"x")</f>
        <v>0</v>
      </c>
      <c r="AM10" s="106">
        <f>COUNTIF(BJ$8:BJ10,"x")</f>
        <v>0</v>
      </c>
      <c r="AN10" s="106">
        <f>COUNTIF(BK$8:BK10,"x")</f>
        <v>0</v>
      </c>
      <c r="AO10" s="106">
        <f>COUNTIF(BL$8:BL10,"x")</f>
        <v>0</v>
      </c>
      <c r="AP10" s="106">
        <f>COUNTIF(CG$8:CG10,"x")</f>
        <v>0</v>
      </c>
      <c r="AQ10" s="106">
        <f>COUNTIF(CH$8:CH10,"x")</f>
        <v>0</v>
      </c>
      <c r="AR10" s="106">
        <f>COUNTIF(CI$8:CI10,"x")</f>
        <v>0</v>
      </c>
      <c r="AS10" s="106">
        <f>COUNTIF(CJ$8:CJ10,"x")</f>
        <v>0</v>
      </c>
      <c r="AT10" s="21" t="s">
        <v>98</v>
      </c>
      <c r="AU10" s="24"/>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14">
        <f t="shared" si="1"/>
        <v>41</v>
      </c>
    </row>
    <row r="11" spans="1:92" x14ac:dyDescent="0.25">
      <c r="B11" s="16">
        <v>4</v>
      </c>
      <c r="C11" s="178"/>
      <c r="D11" s="20" t="s">
        <v>87</v>
      </c>
      <c r="E11" s="106">
        <f>COUNTIF(AV$8:AV11,"x")</f>
        <v>0</v>
      </c>
      <c r="F11" s="106">
        <f>COUNTIF(AW$8:AW11,"x")</f>
        <v>0</v>
      </c>
      <c r="G11" s="106">
        <f>COUNTIF(AX$8:AX11,"x")</f>
        <v>0</v>
      </c>
      <c r="H11" s="106">
        <f>COUNTIF(AY$8:AY11,"x")</f>
        <v>0</v>
      </c>
      <c r="I11" s="106">
        <f>COUNTIF(AZ$8:AZ11,"x")</f>
        <v>0</v>
      </c>
      <c r="J11" s="106">
        <f>COUNTIF(BA$8:BA11,"x")</f>
        <v>0</v>
      </c>
      <c r="K11" s="106">
        <f>COUNTIF(BB$8:BB11,"x")</f>
        <v>0</v>
      </c>
      <c r="L11" s="106">
        <f>COUNTIF(BC$8:BC11,"x")</f>
        <v>0</v>
      </c>
      <c r="M11" s="106">
        <f>COUNTIF(BD$8:BD11,"x")</f>
        <v>0</v>
      </c>
      <c r="N11" s="106">
        <f>COUNTIF(BE$8:BE11,"x")</f>
        <v>0</v>
      </c>
      <c r="O11" s="106">
        <f>COUNTIF(BF$8:BF11,"x")</f>
        <v>0</v>
      </c>
      <c r="P11" s="106">
        <f>COUNTIF(BG$8:BG11,"x")</f>
        <v>0</v>
      </c>
      <c r="Q11" s="106">
        <f>COUNTIF(BM$8:BM11,"x")</f>
        <v>0</v>
      </c>
      <c r="R11" s="106">
        <f>COUNTIF(BN$8:BN11,"x")</f>
        <v>0</v>
      </c>
      <c r="S11" s="106">
        <f>COUNTIF(BO$8:BO11,"x")</f>
        <v>0</v>
      </c>
      <c r="T11" s="106">
        <f>COUNTIF(BP$8:BP11,"x")</f>
        <v>0</v>
      </c>
      <c r="U11" s="106">
        <f>COUNTIF(BQ$8:BQ11,"x")</f>
        <v>0</v>
      </c>
      <c r="V11" s="106">
        <f>COUNTIF(BR$8:BR11,"x")</f>
        <v>0</v>
      </c>
      <c r="W11" s="106">
        <f>COUNTIF(BS$8:BS11,"x")</f>
        <v>0</v>
      </c>
      <c r="X11" s="106">
        <f>COUNTIF(BT$8:BT11,"x")</f>
        <v>0</v>
      </c>
      <c r="Y11" s="106">
        <f>COUNTIF(BU$8:BU11,"x")</f>
        <v>0</v>
      </c>
      <c r="Z11" s="106">
        <f>COUNTIF(BV$8:BV11,"x")</f>
        <v>0</v>
      </c>
      <c r="AA11" s="106">
        <f>COUNTIF(BW$8:BW11,"x")</f>
        <v>0</v>
      </c>
      <c r="AB11" s="106">
        <f>COUNTIF(BX$8:BX11,"x")</f>
        <v>0</v>
      </c>
      <c r="AC11" s="106">
        <f>COUNTIF(BY$8:BY11,"x")</f>
        <v>0</v>
      </c>
      <c r="AD11" s="106">
        <f>COUNTIF(BZ$8:BZ11,"x")</f>
        <v>0</v>
      </c>
      <c r="AE11" s="106">
        <f>COUNTIF(CA$8:CA11,"x")</f>
        <v>0</v>
      </c>
      <c r="AF11" s="106">
        <f>COUNTIF(CB$8:CB11,"x")</f>
        <v>0</v>
      </c>
      <c r="AG11" s="106">
        <f>COUNTIF(CC$8:CC11,"x")</f>
        <v>0</v>
      </c>
      <c r="AH11" s="106">
        <f>COUNTIF(CD$8:CD11,"x")</f>
        <v>0</v>
      </c>
      <c r="AI11" s="106">
        <f>COUNTIF(CE$8:CE11,"x")</f>
        <v>0</v>
      </c>
      <c r="AJ11" s="106">
        <f>COUNTIF(CF$8:CF11,"x")</f>
        <v>0</v>
      </c>
      <c r="AK11" s="106">
        <f>COUNTIF(BH$8:BH11,"x")</f>
        <v>0</v>
      </c>
      <c r="AL11" s="106">
        <f>COUNTIF(BI$8:BI11,"x")</f>
        <v>0</v>
      </c>
      <c r="AM11" s="106">
        <f>COUNTIF(BJ$8:BJ11,"x")</f>
        <v>0</v>
      </c>
      <c r="AN11" s="106">
        <f>COUNTIF(BK$8:BK11,"x")</f>
        <v>0</v>
      </c>
      <c r="AO11" s="106">
        <f>COUNTIF(BL$8:BL11,"x")</f>
        <v>0</v>
      </c>
      <c r="AP11" s="106">
        <f>COUNTIF(CG$8:CG11,"x")</f>
        <v>0</v>
      </c>
      <c r="AQ11" s="106">
        <f>COUNTIF(CH$8:CH11,"x")</f>
        <v>0</v>
      </c>
      <c r="AR11" s="106">
        <f>COUNTIF(CI$8:CI11,"x")</f>
        <v>0</v>
      </c>
      <c r="AS11" s="106">
        <f>COUNTIF(CJ$8:CJ11,"x")</f>
        <v>0</v>
      </c>
      <c r="AT11" s="21" t="s">
        <v>99</v>
      </c>
      <c r="AU11" s="24"/>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41</v>
      </c>
    </row>
    <row r="12" spans="1:92" x14ac:dyDescent="0.25">
      <c r="B12" s="16">
        <v>5</v>
      </c>
      <c r="C12" s="178"/>
      <c r="D12" s="20" t="s">
        <v>47</v>
      </c>
      <c r="E12" s="106">
        <f>COUNTIF(AV$8:AV12,"x")</f>
        <v>0</v>
      </c>
      <c r="F12" s="106">
        <f>COUNTIF(AW$8:AW12,"x")</f>
        <v>0</v>
      </c>
      <c r="G12" s="106">
        <f>COUNTIF(AX$8:AX12,"x")</f>
        <v>0</v>
      </c>
      <c r="H12" s="106">
        <f>COUNTIF(AY$8:AY12,"x")</f>
        <v>0</v>
      </c>
      <c r="I12" s="106">
        <f>COUNTIF(AZ$8:AZ12,"x")</f>
        <v>0</v>
      </c>
      <c r="J12" s="106">
        <f>COUNTIF(BA$8:BA12,"x")</f>
        <v>0</v>
      </c>
      <c r="K12" s="106">
        <f>COUNTIF(BB$8:BB12,"x")</f>
        <v>0</v>
      </c>
      <c r="L12" s="106">
        <f>COUNTIF(BC$8:BC12,"x")</f>
        <v>0</v>
      </c>
      <c r="M12" s="106">
        <f>COUNTIF(BD$8:BD12,"x")</f>
        <v>0</v>
      </c>
      <c r="N12" s="106">
        <f>COUNTIF(BE$8:BE12,"x")</f>
        <v>0</v>
      </c>
      <c r="O12" s="106">
        <f>COUNTIF(BF$8:BF12,"x")</f>
        <v>0</v>
      </c>
      <c r="P12" s="106">
        <f>COUNTIF(BG$8:BG12,"x")</f>
        <v>0</v>
      </c>
      <c r="Q12" s="106">
        <f>COUNTIF(BM$8:BM12,"x")</f>
        <v>0</v>
      </c>
      <c r="R12" s="106">
        <f>COUNTIF(BN$8:BN12,"x")</f>
        <v>0</v>
      </c>
      <c r="S12" s="106">
        <f>COUNTIF(BO$8:BO12,"x")</f>
        <v>0</v>
      </c>
      <c r="T12" s="106">
        <f>COUNTIF(BP$8:BP12,"x")</f>
        <v>0</v>
      </c>
      <c r="U12" s="106">
        <f>COUNTIF(BQ$8:BQ12,"x")</f>
        <v>0</v>
      </c>
      <c r="V12" s="106">
        <f>COUNTIF(BR$8:BR12,"x")</f>
        <v>0</v>
      </c>
      <c r="W12" s="106">
        <f>COUNTIF(BS$8:BS12,"x")</f>
        <v>0</v>
      </c>
      <c r="X12" s="106">
        <f>COUNTIF(BT$8:BT12,"x")</f>
        <v>0</v>
      </c>
      <c r="Y12" s="106">
        <f>COUNTIF(BU$8:BU12,"x")</f>
        <v>0</v>
      </c>
      <c r="Z12" s="106">
        <f>COUNTIF(BV$8:BV12,"x")</f>
        <v>0</v>
      </c>
      <c r="AA12" s="106">
        <f>COUNTIF(BW$8:BW12,"x")</f>
        <v>0</v>
      </c>
      <c r="AB12" s="106">
        <f>COUNTIF(BX$8:BX12,"x")</f>
        <v>0</v>
      </c>
      <c r="AC12" s="106">
        <f>COUNTIF(BY$8:BY12,"x")</f>
        <v>0</v>
      </c>
      <c r="AD12" s="106">
        <f>COUNTIF(BZ$8:BZ12,"x")</f>
        <v>0</v>
      </c>
      <c r="AE12" s="106">
        <f>COUNTIF(CA$8:CA12,"x")</f>
        <v>0</v>
      </c>
      <c r="AF12" s="106">
        <f>COUNTIF(CB$8:CB12,"x")</f>
        <v>0</v>
      </c>
      <c r="AG12" s="106">
        <f>COUNTIF(CC$8:CC12,"x")</f>
        <v>0</v>
      </c>
      <c r="AH12" s="106">
        <f>COUNTIF(CD$8:CD12,"x")</f>
        <v>0</v>
      </c>
      <c r="AI12" s="106">
        <f>COUNTIF(CE$8:CE12,"x")</f>
        <v>0</v>
      </c>
      <c r="AJ12" s="106">
        <f>COUNTIF(CF$8:CF12,"x")</f>
        <v>0</v>
      </c>
      <c r="AK12" s="106">
        <f>COUNTIF(BH$8:BH12,"x")</f>
        <v>0</v>
      </c>
      <c r="AL12" s="106">
        <f>COUNTIF(BI$8:BI12,"x")</f>
        <v>0</v>
      </c>
      <c r="AM12" s="106">
        <f>COUNTIF(BJ$8:BJ12,"x")</f>
        <v>0</v>
      </c>
      <c r="AN12" s="106">
        <f>COUNTIF(BK$8:BK12,"x")</f>
        <v>0</v>
      </c>
      <c r="AO12" s="106">
        <f>COUNTIF(BL$8:BL12,"x")</f>
        <v>0</v>
      </c>
      <c r="AP12" s="106">
        <f>COUNTIF(CG$8:CG12,"x")</f>
        <v>0</v>
      </c>
      <c r="AQ12" s="106">
        <f>COUNTIF(CH$8:CH12,"x")</f>
        <v>0</v>
      </c>
      <c r="AR12" s="106">
        <f>COUNTIF(CI$8:CI12,"x")</f>
        <v>0</v>
      </c>
      <c r="AS12" s="106">
        <f>COUNTIF(CJ$8:CJ12,"x")</f>
        <v>0</v>
      </c>
      <c r="AT12" s="21" t="s">
        <v>100</v>
      </c>
      <c r="AU12" s="24"/>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41</v>
      </c>
    </row>
    <row r="13" spans="1:92" x14ac:dyDescent="0.25">
      <c r="B13" s="16">
        <v>6</v>
      </c>
      <c r="C13" s="178"/>
      <c r="D13" s="20" t="s">
        <v>50</v>
      </c>
      <c r="E13" s="106">
        <f>COUNTIF(AV$8:AV13,"x")</f>
        <v>0</v>
      </c>
      <c r="F13" s="106">
        <f>COUNTIF(AW$8:AW13,"x")</f>
        <v>0</v>
      </c>
      <c r="G13" s="106">
        <f>COUNTIF(AX$8:AX13,"x")</f>
        <v>0</v>
      </c>
      <c r="H13" s="106">
        <f>COUNTIF(AY$8:AY13,"x")</f>
        <v>0</v>
      </c>
      <c r="I13" s="106">
        <f>COUNTIF(AZ$8:AZ13,"x")</f>
        <v>0</v>
      </c>
      <c r="J13" s="106">
        <f>COUNTIF(BA$8:BA13,"x")</f>
        <v>0</v>
      </c>
      <c r="K13" s="106">
        <f>COUNTIF(BB$8:BB13,"x")</f>
        <v>0</v>
      </c>
      <c r="L13" s="106">
        <f>COUNTIF(BC$8:BC13,"x")</f>
        <v>0</v>
      </c>
      <c r="M13" s="106">
        <f>COUNTIF(BD$8:BD13,"x")</f>
        <v>0</v>
      </c>
      <c r="N13" s="106">
        <f>COUNTIF(BE$8:BE13,"x")</f>
        <v>0</v>
      </c>
      <c r="O13" s="106">
        <f>COUNTIF(BF$8:BF13,"x")</f>
        <v>0</v>
      </c>
      <c r="P13" s="106">
        <f>COUNTIF(BG$8:BG13,"x")</f>
        <v>0</v>
      </c>
      <c r="Q13" s="106">
        <f>COUNTIF(BM$8:BM13,"x")</f>
        <v>0</v>
      </c>
      <c r="R13" s="106">
        <f>COUNTIF(BN$8:BN13,"x")</f>
        <v>0</v>
      </c>
      <c r="S13" s="106">
        <f>COUNTIF(BO$8:BO13,"x")</f>
        <v>0</v>
      </c>
      <c r="T13" s="106">
        <f>COUNTIF(BP$8:BP13,"x")</f>
        <v>0</v>
      </c>
      <c r="U13" s="106">
        <f>COUNTIF(BQ$8:BQ13,"x")</f>
        <v>0</v>
      </c>
      <c r="V13" s="106">
        <f>COUNTIF(BR$8:BR13,"x")</f>
        <v>0</v>
      </c>
      <c r="W13" s="106">
        <f>COUNTIF(BS$8:BS13,"x")</f>
        <v>0</v>
      </c>
      <c r="X13" s="106">
        <f>COUNTIF(BT$8:BT13,"x")</f>
        <v>0</v>
      </c>
      <c r="Y13" s="106">
        <f>COUNTIF(BU$8:BU13,"x")</f>
        <v>0</v>
      </c>
      <c r="Z13" s="106">
        <f>COUNTIF(BV$8:BV13,"x")</f>
        <v>0</v>
      </c>
      <c r="AA13" s="106">
        <f>COUNTIF(BW$8:BW13,"x")</f>
        <v>0</v>
      </c>
      <c r="AB13" s="106">
        <f>COUNTIF(BX$8:BX13,"x")</f>
        <v>0</v>
      </c>
      <c r="AC13" s="106">
        <f>COUNTIF(BY$8:BY13,"x")</f>
        <v>0</v>
      </c>
      <c r="AD13" s="106">
        <f>COUNTIF(BZ$8:BZ13,"x")</f>
        <v>0</v>
      </c>
      <c r="AE13" s="106">
        <f>COUNTIF(CA$8:CA13,"x")</f>
        <v>0</v>
      </c>
      <c r="AF13" s="106">
        <f>COUNTIF(CB$8:CB13,"x")</f>
        <v>0</v>
      </c>
      <c r="AG13" s="106">
        <f>COUNTIF(CC$8:CC13,"x")</f>
        <v>0</v>
      </c>
      <c r="AH13" s="106">
        <f>COUNTIF(CD$8:CD13,"x")</f>
        <v>0</v>
      </c>
      <c r="AI13" s="106">
        <f>COUNTIF(CE$8:CE13,"x")</f>
        <v>0</v>
      </c>
      <c r="AJ13" s="106">
        <f>COUNTIF(CF$8:CF13,"x")</f>
        <v>0</v>
      </c>
      <c r="AK13" s="106">
        <f>COUNTIF(BH$8:BH13,"x")</f>
        <v>0</v>
      </c>
      <c r="AL13" s="106">
        <f>COUNTIF(BI$8:BI13,"x")</f>
        <v>0</v>
      </c>
      <c r="AM13" s="106">
        <f>COUNTIF(BJ$8:BJ13,"x")</f>
        <v>0</v>
      </c>
      <c r="AN13" s="106">
        <f>COUNTIF(BK$8:BK13,"x")</f>
        <v>0</v>
      </c>
      <c r="AO13" s="106">
        <f>COUNTIF(BL$8:BL13,"x")</f>
        <v>0</v>
      </c>
      <c r="AP13" s="106">
        <f>COUNTIF(CG$8:CG13,"x")</f>
        <v>0</v>
      </c>
      <c r="AQ13" s="106">
        <f>COUNTIF(CH$8:CH13,"x")</f>
        <v>0</v>
      </c>
      <c r="AR13" s="106">
        <f>COUNTIF(CI$8:CI13,"x")</f>
        <v>0</v>
      </c>
      <c r="AS13" s="106">
        <f>COUNTIF(CJ$8:CJ13,"x")</f>
        <v>0</v>
      </c>
      <c r="AT13" s="21" t="s">
        <v>101</v>
      </c>
      <c r="AU13" s="24"/>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41</v>
      </c>
    </row>
    <row r="14" spans="1:92" x14ac:dyDescent="0.25">
      <c r="B14" s="16">
        <v>12</v>
      </c>
      <c r="C14" s="178" t="s">
        <v>48</v>
      </c>
      <c r="D14" s="20" t="s">
        <v>45</v>
      </c>
      <c r="E14" s="106">
        <f>COUNTIF(AV$8:AV14,"x")</f>
        <v>0</v>
      </c>
      <c r="F14" s="106">
        <f>COUNTIF(AW$8:AW14,"x")</f>
        <v>0</v>
      </c>
      <c r="G14" s="106">
        <f>COUNTIF(AX$8:AX14,"x")</f>
        <v>0</v>
      </c>
      <c r="H14" s="106">
        <f>COUNTIF(AY$8:AY14,"x")</f>
        <v>0</v>
      </c>
      <c r="I14" s="106">
        <f>COUNTIF(AZ$8:AZ14,"x")</f>
        <v>0</v>
      </c>
      <c r="J14" s="106">
        <f>COUNTIF(BA$8:BA14,"x")</f>
        <v>0</v>
      </c>
      <c r="K14" s="106">
        <f>COUNTIF(BB$8:BB14,"x")</f>
        <v>0</v>
      </c>
      <c r="L14" s="106">
        <f>COUNTIF(BC$8:BC14,"x")</f>
        <v>0</v>
      </c>
      <c r="M14" s="106">
        <f>COUNTIF(BD$8:BD14,"x")</f>
        <v>0</v>
      </c>
      <c r="N14" s="106">
        <f>COUNTIF(BE$8:BE14,"x")</f>
        <v>0</v>
      </c>
      <c r="O14" s="106">
        <f>COUNTIF(BF$8:BF14,"x")</f>
        <v>0</v>
      </c>
      <c r="P14" s="106">
        <f>COUNTIF(BG$8:BG14,"x")</f>
        <v>0</v>
      </c>
      <c r="Q14" s="106">
        <f>COUNTIF(BM$8:BM14,"x")</f>
        <v>0</v>
      </c>
      <c r="R14" s="106">
        <f>COUNTIF(BN$8:BN14,"x")</f>
        <v>0</v>
      </c>
      <c r="S14" s="106">
        <f>COUNTIF(BO$8:BO14,"x")</f>
        <v>0</v>
      </c>
      <c r="T14" s="106">
        <f>COUNTIF(BP$8:BP14,"x")</f>
        <v>0</v>
      </c>
      <c r="U14" s="106">
        <f>COUNTIF(BQ$8:BQ14,"x")</f>
        <v>0</v>
      </c>
      <c r="V14" s="106">
        <f>COUNTIF(BR$8:BR14,"x")</f>
        <v>0</v>
      </c>
      <c r="W14" s="106">
        <f>COUNTIF(BS$8:BS14,"x")</f>
        <v>0</v>
      </c>
      <c r="X14" s="106">
        <f>COUNTIF(BT$8:BT14,"x")</f>
        <v>0</v>
      </c>
      <c r="Y14" s="106">
        <f>COUNTIF(BU$8:BU14,"x")</f>
        <v>0</v>
      </c>
      <c r="Z14" s="106">
        <f>COUNTIF(BV$8:BV14,"x")</f>
        <v>0</v>
      </c>
      <c r="AA14" s="106">
        <f>COUNTIF(BW$8:BW14,"x")</f>
        <v>0</v>
      </c>
      <c r="AB14" s="106">
        <f>COUNTIF(BX$8:BX14,"x")</f>
        <v>0</v>
      </c>
      <c r="AC14" s="106">
        <f>COUNTIF(BY$8:BY14,"x")</f>
        <v>0</v>
      </c>
      <c r="AD14" s="106">
        <f>COUNTIF(BZ$8:BZ14,"x")</f>
        <v>0</v>
      </c>
      <c r="AE14" s="106">
        <f>COUNTIF(CA$8:CA14,"x")</f>
        <v>0</v>
      </c>
      <c r="AF14" s="106">
        <f>COUNTIF(CB$8:CB14,"x")</f>
        <v>0</v>
      </c>
      <c r="AG14" s="106">
        <f>COUNTIF(CC$8:CC14,"x")</f>
        <v>0</v>
      </c>
      <c r="AH14" s="106">
        <f>COUNTIF(CD$8:CD14,"x")</f>
        <v>0</v>
      </c>
      <c r="AI14" s="106">
        <f>COUNTIF(CE$8:CE14,"x")</f>
        <v>0</v>
      </c>
      <c r="AJ14" s="106">
        <f>COUNTIF(CF$8:CF14,"x")</f>
        <v>0</v>
      </c>
      <c r="AK14" s="106">
        <f>COUNTIF(BH$8:BH14,"x")</f>
        <v>0</v>
      </c>
      <c r="AL14" s="106">
        <f>COUNTIF(BI$8:BI14,"x")</f>
        <v>0</v>
      </c>
      <c r="AM14" s="106">
        <f>COUNTIF(BJ$8:BJ14,"x")</f>
        <v>0</v>
      </c>
      <c r="AN14" s="106">
        <f>COUNTIF(BK$8:BK14,"x")</f>
        <v>0</v>
      </c>
      <c r="AO14" s="106">
        <f>COUNTIF(BL$8:BL14,"x")</f>
        <v>0</v>
      </c>
      <c r="AP14" s="106">
        <f>COUNTIF(CG$8:CG14,"x")</f>
        <v>0</v>
      </c>
      <c r="AQ14" s="106">
        <f>COUNTIF(CH$8:CH14,"x")</f>
        <v>0</v>
      </c>
      <c r="AR14" s="106">
        <f>COUNTIF(CI$8:CI14,"x")</f>
        <v>0</v>
      </c>
      <c r="AS14" s="106">
        <f>COUNTIF(CJ$8:CJ14,"x")</f>
        <v>0</v>
      </c>
      <c r="AT14" s="21" t="s">
        <v>102</v>
      </c>
      <c r="AU14" s="24"/>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78"/>
      <c r="D15" s="20" t="s">
        <v>49</v>
      </c>
      <c r="E15" s="106">
        <f>COUNTIF(AV$8:AV15,"x")</f>
        <v>0</v>
      </c>
      <c r="F15" s="106">
        <f>COUNTIF(AW$8:AW15,"x")</f>
        <v>0</v>
      </c>
      <c r="G15" s="106">
        <f>COUNTIF(AX$8:AX15,"x")</f>
        <v>0</v>
      </c>
      <c r="H15" s="106">
        <f>COUNTIF(AY$8:AY15,"x")</f>
        <v>0</v>
      </c>
      <c r="I15" s="106">
        <f>COUNTIF(AZ$8:AZ15,"x")</f>
        <v>0</v>
      </c>
      <c r="J15" s="106">
        <f>COUNTIF(BA$8:BA15,"x")</f>
        <v>0</v>
      </c>
      <c r="K15" s="106">
        <f>COUNTIF(BB$8:BB15,"x")</f>
        <v>0</v>
      </c>
      <c r="L15" s="106">
        <f>COUNTIF(BC$8:BC15,"x")</f>
        <v>0</v>
      </c>
      <c r="M15" s="106">
        <f>COUNTIF(BD$8:BD15,"x")</f>
        <v>0</v>
      </c>
      <c r="N15" s="106">
        <f>COUNTIF(BE$8:BE15,"x")</f>
        <v>0</v>
      </c>
      <c r="O15" s="106">
        <f>COUNTIF(BF$8:BF15,"x")</f>
        <v>0</v>
      </c>
      <c r="P15" s="106">
        <f>COUNTIF(BG$8:BG15,"x")</f>
        <v>0</v>
      </c>
      <c r="Q15" s="106">
        <f>COUNTIF(BM$8:BM15,"x")</f>
        <v>0</v>
      </c>
      <c r="R15" s="106">
        <f>COUNTIF(BN$8:BN15,"x")</f>
        <v>0</v>
      </c>
      <c r="S15" s="106">
        <f>COUNTIF(BO$8:BO15,"x")</f>
        <v>0</v>
      </c>
      <c r="T15" s="106">
        <f>COUNTIF(BP$8:BP15,"x")</f>
        <v>0</v>
      </c>
      <c r="U15" s="106">
        <f>COUNTIF(BQ$8:BQ15,"x")</f>
        <v>0</v>
      </c>
      <c r="V15" s="106">
        <f>COUNTIF(BR$8:BR15,"x")</f>
        <v>0</v>
      </c>
      <c r="W15" s="106">
        <f>COUNTIF(BS$8:BS15,"x")</f>
        <v>0</v>
      </c>
      <c r="X15" s="106">
        <f>COUNTIF(BT$8:BT15,"x")</f>
        <v>0</v>
      </c>
      <c r="Y15" s="106">
        <f>COUNTIF(BU$8:BU15,"x")</f>
        <v>0</v>
      </c>
      <c r="Z15" s="106">
        <f>COUNTIF(BV$8:BV15,"x")</f>
        <v>0</v>
      </c>
      <c r="AA15" s="106">
        <f>COUNTIF(BW$8:BW15,"x")</f>
        <v>0</v>
      </c>
      <c r="AB15" s="106">
        <f>COUNTIF(BX$8:BX15,"x")</f>
        <v>0</v>
      </c>
      <c r="AC15" s="106">
        <f>COUNTIF(BY$8:BY15,"x")</f>
        <v>0</v>
      </c>
      <c r="AD15" s="106">
        <f>COUNTIF(BZ$8:BZ15,"x")</f>
        <v>0</v>
      </c>
      <c r="AE15" s="106">
        <f>COUNTIF(CA$8:CA15,"x")</f>
        <v>0</v>
      </c>
      <c r="AF15" s="106">
        <f>COUNTIF(CB$8:CB15,"x")</f>
        <v>0</v>
      </c>
      <c r="AG15" s="106">
        <f>COUNTIF(CC$8:CC15,"x")</f>
        <v>0</v>
      </c>
      <c r="AH15" s="106">
        <f>COUNTIF(CD$8:CD15,"x")</f>
        <v>0</v>
      </c>
      <c r="AI15" s="106">
        <f>COUNTIF(CE$8:CE15,"x")</f>
        <v>0</v>
      </c>
      <c r="AJ15" s="106">
        <f>COUNTIF(CF$8:CF15,"x")</f>
        <v>0</v>
      </c>
      <c r="AK15" s="106">
        <f>COUNTIF(BH$8:BH15,"x")</f>
        <v>0</v>
      </c>
      <c r="AL15" s="106">
        <f>COUNTIF(BI$8:BI15,"x")</f>
        <v>0</v>
      </c>
      <c r="AM15" s="106">
        <f>COUNTIF(BJ$8:BJ15,"x")</f>
        <v>0</v>
      </c>
      <c r="AN15" s="106">
        <f>COUNTIF(BK$8:BK15,"x")</f>
        <v>0</v>
      </c>
      <c r="AO15" s="106">
        <f>COUNTIF(BL$8:BL15,"x")</f>
        <v>0</v>
      </c>
      <c r="AP15" s="106">
        <f>COUNTIF(CG$8:CG15,"x")</f>
        <v>0</v>
      </c>
      <c r="AQ15" s="106">
        <f>COUNTIF(CH$8:CH15,"x")</f>
        <v>0</v>
      </c>
      <c r="AR15" s="106">
        <f>COUNTIF(CI$8:CI15,"x")</f>
        <v>0</v>
      </c>
      <c r="AS15" s="106">
        <f>COUNTIF(CJ$8:CJ15,"x")</f>
        <v>0</v>
      </c>
      <c r="AT15" s="21" t="s">
        <v>103</v>
      </c>
      <c r="AU15" s="24"/>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41</v>
      </c>
    </row>
    <row r="16" spans="1:92" x14ac:dyDescent="0.25">
      <c r="B16" s="16">
        <v>14</v>
      </c>
      <c r="C16" s="178"/>
      <c r="D16" s="20" t="s">
        <v>46</v>
      </c>
      <c r="E16" s="106">
        <f>COUNTIF(AV$8:AV16,"x")</f>
        <v>0</v>
      </c>
      <c r="F16" s="106">
        <f>COUNTIF(AW$8:AW16,"x")</f>
        <v>0</v>
      </c>
      <c r="G16" s="106">
        <f>COUNTIF(AX$8:AX16,"x")</f>
        <v>0</v>
      </c>
      <c r="H16" s="106">
        <f>COUNTIF(AY$8:AY16,"x")</f>
        <v>0</v>
      </c>
      <c r="I16" s="106">
        <f>COUNTIF(AZ$8:AZ16,"x")</f>
        <v>0</v>
      </c>
      <c r="J16" s="106">
        <f>COUNTIF(BA$8:BA16,"x")</f>
        <v>0</v>
      </c>
      <c r="K16" s="106">
        <f>COUNTIF(BB$8:BB16,"x")</f>
        <v>0</v>
      </c>
      <c r="L16" s="106">
        <f>COUNTIF(BC$8:BC16,"x")</f>
        <v>0</v>
      </c>
      <c r="M16" s="106">
        <f>COUNTIF(BD$8:BD16,"x")</f>
        <v>0</v>
      </c>
      <c r="N16" s="106">
        <f>COUNTIF(BE$8:BE16,"x")</f>
        <v>0</v>
      </c>
      <c r="O16" s="106">
        <f>COUNTIF(BF$8:BF16,"x")</f>
        <v>0</v>
      </c>
      <c r="P16" s="106">
        <f>COUNTIF(BG$8:BG16,"x")</f>
        <v>0</v>
      </c>
      <c r="Q16" s="106">
        <f>COUNTIF(BM$8:BM16,"x")</f>
        <v>0</v>
      </c>
      <c r="R16" s="106">
        <f>COUNTIF(BN$8:BN16,"x")</f>
        <v>0</v>
      </c>
      <c r="S16" s="106">
        <f>COUNTIF(BO$8:BO16,"x")</f>
        <v>0</v>
      </c>
      <c r="T16" s="106">
        <f>COUNTIF(BP$8:BP16,"x")</f>
        <v>0</v>
      </c>
      <c r="U16" s="106">
        <f>COUNTIF(BQ$8:BQ16,"x")</f>
        <v>0</v>
      </c>
      <c r="V16" s="106">
        <f>COUNTIF(BR$8:BR16,"x")</f>
        <v>0</v>
      </c>
      <c r="W16" s="106">
        <f>COUNTIF(BS$8:BS16,"x")</f>
        <v>0</v>
      </c>
      <c r="X16" s="106">
        <f>COUNTIF(BT$8:BT16,"x")</f>
        <v>0</v>
      </c>
      <c r="Y16" s="106">
        <f>COUNTIF(BU$8:BU16,"x")</f>
        <v>0</v>
      </c>
      <c r="Z16" s="106">
        <f>COUNTIF(BV$8:BV16,"x")</f>
        <v>0</v>
      </c>
      <c r="AA16" s="106">
        <f>COUNTIF(BW$8:BW16,"x")</f>
        <v>0</v>
      </c>
      <c r="AB16" s="106">
        <f>COUNTIF(BX$8:BX16,"x")</f>
        <v>0</v>
      </c>
      <c r="AC16" s="106">
        <f>COUNTIF(BY$8:BY16,"x")</f>
        <v>0</v>
      </c>
      <c r="AD16" s="106">
        <f>COUNTIF(BZ$8:BZ16,"x")</f>
        <v>0</v>
      </c>
      <c r="AE16" s="106">
        <f>COUNTIF(CA$8:CA16,"x")</f>
        <v>0</v>
      </c>
      <c r="AF16" s="106">
        <f>COUNTIF(CB$8:CB16,"x")</f>
        <v>0</v>
      </c>
      <c r="AG16" s="106">
        <f>COUNTIF(CC$8:CC16,"x")</f>
        <v>0</v>
      </c>
      <c r="AH16" s="106">
        <f>COUNTIF(CD$8:CD16,"x")</f>
        <v>0</v>
      </c>
      <c r="AI16" s="106">
        <f>COUNTIF(CE$8:CE16,"x")</f>
        <v>0</v>
      </c>
      <c r="AJ16" s="106">
        <f>COUNTIF(CF$8:CF16,"x")</f>
        <v>0</v>
      </c>
      <c r="AK16" s="106">
        <f>COUNTIF(BH$8:BH16,"x")</f>
        <v>0</v>
      </c>
      <c r="AL16" s="106">
        <f>COUNTIF(BI$8:BI16,"x")</f>
        <v>0</v>
      </c>
      <c r="AM16" s="106">
        <f>COUNTIF(BJ$8:BJ16,"x")</f>
        <v>0</v>
      </c>
      <c r="AN16" s="106">
        <f>COUNTIF(BK$8:BK16,"x")</f>
        <v>0</v>
      </c>
      <c r="AO16" s="106">
        <f>COUNTIF(BL$8:BL16,"x")</f>
        <v>0</v>
      </c>
      <c r="AP16" s="106">
        <f>COUNTIF(CG$8:CG16,"x")</f>
        <v>0</v>
      </c>
      <c r="AQ16" s="106">
        <f>COUNTIF(CH$8:CH16,"x")</f>
        <v>0</v>
      </c>
      <c r="AR16" s="106">
        <f>COUNTIF(CI$8:CI16,"x")</f>
        <v>0</v>
      </c>
      <c r="AS16" s="106">
        <f>COUNTIF(CJ$8:CJ16,"x")</f>
        <v>0</v>
      </c>
      <c r="AT16" s="21" t="s">
        <v>104</v>
      </c>
      <c r="AU16" s="24"/>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41</v>
      </c>
    </row>
    <row r="17" spans="2:89" x14ac:dyDescent="0.25">
      <c r="B17" s="16">
        <v>15</v>
      </c>
      <c r="C17" s="178"/>
      <c r="D17" s="20" t="s">
        <v>87</v>
      </c>
      <c r="E17" s="106">
        <f>COUNTIF(AV$8:AV17,"x")</f>
        <v>0</v>
      </c>
      <c r="F17" s="106">
        <f>COUNTIF(AW$8:AW17,"x")</f>
        <v>0</v>
      </c>
      <c r="G17" s="106">
        <f>COUNTIF(AX$8:AX17,"x")</f>
        <v>0</v>
      </c>
      <c r="H17" s="106">
        <f>COUNTIF(AY$8:AY17,"x")</f>
        <v>0</v>
      </c>
      <c r="I17" s="106">
        <f>COUNTIF(AZ$8:AZ17,"x")</f>
        <v>0</v>
      </c>
      <c r="J17" s="106">
        <f>COUNTIF(BA$8:BA17,"x")</f>
        <v>0</v>
      </c>
      <c r="K17" s="106">
        <f>COUNTIF(BB$8:BB17,"x")</f>
        <v>0</v>
      </c>
      <c r="L17" s="106">
        <f>COUNTIF(BC$8:BC17,"x")</f>
        <v>0</v>
      </c>
      <c r="M17" s="106">
        <f>COUNTIF(BD$8:BD17,"x")</f>
        <v>0</v>
      </c>
      <c r="N17" s="106">
        <f>COUNTIF(BE$8:BE17,"x")</f>
        <v>0</v>
      </c>
      <c r="O17" s="106">
        <f>COUNTIF(BF$8:BF17,"x")</f>
        <v>0</v>
      </c>
      <c r="P17" s="106">
        <f>COUNTIF(BG$8:BG17,"x")</f>
        <v>0</v>
      </c>
      <c r="Q17" s="106">
        <f>COUNTIF(BM$8:BM17,"x")</f>
        <v>0</v>
      </c>
      <c r="R17" s="106">
        <f>COUNTIF(BN$8:BN17,"x")</f>
        <v>0</v>
      </c>
      <c r="S17" s="106">
        <f>COUNTIF(BO$8:BO17,"x")</f>
        <v>0</v>
      </c>
      <c r="T17" s="106">
        <f>COUNTIF(BP$8:BP17,"x")</f>
        <v>0</v>
      </c>
      <c r="U17" s="106">
        <f>COUNTIF(BQ$8:BQ17,"x")</f>
        <v>0</v>
      </c>
      <c r="V17" s="106">
        <f>COUNTIF(BR$8:BR17,"x")</f>
        <v>0</v>
      </c>
      <c r="W17" s="106">
        <f>COUNTIF(BS$8:BS17,"x")</f>
        <v>0</v>
      </c>
      <c r="X17" s="106">
        <f>COUNTIF(BT$8:BT17,"x")</f>
        <v>0</v>
      </c>
      <c r="Y17" s="106">
        <f>COUNTIF(BU$8:BU17,"x")</f>
        <v>0</v>
      </c>
      <c r="Z17" s="106">
        <f>COUNTIF(BV$8:BV17,"x")</f>
        <v>0</v>
      </c>
      <c r="AA17" s="106">
        <f>COUNTIF(BW$8:BW17,"x")</f>
        <v>0</v>
      </c>
      <c r="AB17" s="106">
        <f>COUNTIF(BX$8:BX17,"x")</f>
        <v>0</v>
      </c>
      <c r="AC17" s="106">
        <f>COUNTIF(BY$8:BY17,"x")</f>
        <v>0</v>
      </c>
      <c r="AD17" s="106">
        <f>COUNTIF(BZ$8:BZ17,"x")</f>
        <v>0</v>
      </c>
      <c r="AE17" s="106">
        <f>COUNTIF(CA$8:CA17,"x")</f>
        <v>0</v>
      </c>
      <c r="AF17" s="106">
        <f>COUNTIF(CB$8:CB17,"x")</f>
        <v>0</v>
      </c>
      <c r="AG17" s="106">
        <f>COUNTIF(CC$8:CC17,"x")</f>
        <v>0</v>
      </c>
      <c r="AH17" s="106">
        <f>COUNTIF(CD$8:CD17,"x")</f>
        <v>0</v>
      </c>
      <c r="AI17" s="106">
        <f>COUNTIF(CE$8:CE17,"x")</f>
        <v>0</v>
      </c>
      <c r="AJ17" s="106">
        <f>COUNTIF(CF$8:CF17,"x")</f>
        <v>0</v>
      </c>
      <c r="AK17" s="106">
        <f>COUNTIF(BH$8:BH17,"x")</f>
        <v>0</v>
      </c>
      <c r="AL17" s="106">
        <f>COUNTIF(BI$8:BI17,"x")</f>
        <v>0</v>
      </c>
      <c r="AM17" s="106">
        <f>COUNTIF(BJ$8:BJ17,"x")</f>
        <v>0</v>
      </c>
      <c r="AN17" s="106">
        <f>COUNTIF(BK$8:BK17,"x")</f>
        <v>0</v>
      </c>
      <c r="AO17" s="106">
        <f>COUNTIF(BL$8:BL17,"x")</f>
        <v>0</v>
      </c>
      <c r="AP17" s="106">
        <f>COUNTIF(CG$8:CG17,"x")</f>
        <v>0</v>
      </c>
      <c r="AQ17" s="106">
        <f>COUNTIF(CH$8:CH17,"x")</f>
        <v>0</v>
      </c>
      <c r="AR17" s="106">
        <f>COUNTIF(CI$8:CI17,"x")</f>
        <v>0</v>
      </c>
      <c r="AS17" s="106">
        <f>COUNTIF(CJ$8:CJ17,"x")</f>
        <v>0</v>
      </c>
      <c r="AT17" s="21" t="s">
        <v>105</v>
      </c>
      <c r="AU17" s="24"/>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78"/>
      <c r="D18" s="20" t="s">
        <v>47</v>
      </c>
      <c r="E18" s="106">
        <f>COUNTIF(AV$8:AV18,"x")</f>
        <v>0</v>
      </c>
      <c r="F18" s="106">
        <f>COUNTIF(AW$8:AW18,"x")</f>
        <v>0</v>
      </c>
      <c r="G18" s="106">
        <f>COUNTIF(AX$8:AX18,"x")</f>
        <v>0</v>
      </c>
      <c r="H18" s="106">
        <f>COUNTIF(AY$8:AY18,"x")</f>
        <v>0</v>
      </c>
      <c r="I18" s="106">
        <f>COUNTIF(AZ$8:AZ18,"x")</f>
        <v>0</v>
      </c>
      <c r="J18" s="106">
        <f>COUNTIF(BA$8:BA18,"x")</f>
        <v>0</v>
      </c>
      <c r="K18" s="106">
        <f>COUNTIF(BB$8:BB18,"x")</f>
        <v>0</v>
      </c>
      <c r="L18" s="106">
        <f>COUNTIF(BC$8:BC18,"x")</f>
        <v>0</v>
      </c>
      <c r="M18" s="106">
        <f>COUNTIF(BD$8:BD18,"x")</f>
        <v>0</v>
      </c>
      <c r="N18" s="106">
        <f>COUNTIF(BE$8:BE18,"x")</f>
        <v>0</v>
      </c>
      <c r="O18" s="106">
        <f>COUNTIF(BF$8:BF18,"x")</f>
        <v>0</v>
      </c>
      <c r="P18" s="106">
        <f>COUNTIF(BG$8:BG18,"x")</f>
        <v>0</v>
      </c>
      <c r="Q18" s="106">
        <f>COUNTIF(BM$8:BM18,"x")</f>
        <v>0</v>
      </c>
      <c r="R18" s="106">
        <f>COUNTIF(BN$8:BN18,"x")</f>
        <v>0</v>
      </c>
      <c r="S18" s="106">
        <f>COUNTIF(BO$8:BO18,"x")</f>
        <v>0</v>
      </c>
      <c r="T18" s="106">
        <f>COUNTIF(BP$8:BP18,"x")</f>
        <v>0</v>
      </c>
      <c r="U18" s="106">
        <f>COUNTIF(BQ$8:BQ18,"x")</f>
        <v>0</v>
      </c>
      <c r="V18" s="106">
        <f>COUNTIF(BR$8:BR18,"x")</f>
        <v>0</v>
      </c>
      <c r="W18" s="106">
        <f>COUNTIF(BS$8:BS18,"x")</f>
        <v>0</v>
      </c>
      <c r="X18" s="106">
        <f>COUNTIF(BT$8:BT18,"x")</f>
        <v>0</v>
      </c>
      <c r="Y18" s="106">
        <f>COUNTIF(BU$8:BU18,"x")</f>
        <v>0</v>
      </c>
      <c r="Z18" s="106">
        <f>COUNTIF(BV$8:BV18,"x")</f>
        <v>0</v>
      </c>
      <c r="AA18" s="106">
        <f>COUNTIF(BW$8:BW18,"x")</f>
        <v>0</v>
      </c>
      <c r="AB18" s="106">
        <f>COUNTIF(BX$8:BX18,"x")</f>
        <v>0</v>
      </c>
      <c r="AC18" s="106">
        <f>COUNTIF(BY$8:BY18,"x")</f>
        <v>0</v>
      </c>
      <c r="AD18" s="106">
        <f>COUNTIF(BZ$8:BZ18,"x")</f>
        <v>0</v>
      </c>
      <c r="AE18" s="106">
        <f>COUNTIF(CA$8:CA18,"x")</f>
        <v>0</v>
      </c>
      <c r="AF18" s="106">
        <f>COUNTIF(CB$8:CB18,"x")</f>
        <v>0</v>
      </c>
      <c r="AG18" s="106">
        <f>COUNTIF(CC$8:CC18,"x")</f>
        <v>0</v>
      </c>
      <c r="AH18" s="106">
        <f>COUNTIF(CD$8:CD18,"x")</f>
        <v>0</v>
      </c>
      <c r="AI18" s="106">
        <f>COUNTIF(CE$8:CE18,"x")</f>
        <v>0</v>
      </c>
      <c r="AJ18" s="106">
        <f>COUNTIF(CF$8:CF18,"x")</f>
        <v>0</v>
      </c>
      <c r="AK18" s="106">
        <f>COUNTIF(BH$8:BH18,"x")</f>
        <v>0</v>
      </c>
      <c r="AL18" s="106">
        <f>COUNTIF(BI$8:BI18,"x")</f>
        <v>0</v>
      </c>
      <c r="AM18" s="106">
        <f>COUNTIF(BJ$8:BJ18,"x")</f>
        <v>0</v>
      </c>
      <c r="AN18" s="106">
        <f>COUNTIF(BK$8:BK18,"x")</f>
        <v>0</v>
      </c>
      <c r="AO18" s="106">
        <f>COUNTIF(BL$8:BL18,"x")</f>
        <v>0</v>
      </c>
      <c r="AP18" s="106">
        <f>COUNTIF(CG$8:CG18,"x")</f>
        <v>0</v>
      </c>
      <c r="AQ18" s="106">
        <f>COUNTIF(CH$8:CH18,"x")</f>
        <v>0</v>
      </c>
      <c r="AR18" s="106">
        <f>COUNTIF(CI$8:CI18,"x")</f>
        <v>0</v>
      </c>
      <c r="AS18" s="106">
        <f>COUNTIF(CJ$8:CJ18,"x")</f>
        <v>0</v>
      </c>
      <c r="AT18" s="21" t="s">
        <v>106</v>
      </c>
      <c r="AU18" s="24"/>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78"/>
      <c r="D19" s="20" t="s">
        <v>50</v>
      </c>
      <c r="E19" s="106">
        <f>COUNTIF(AV$8:AV19,"x")</f>
        <v>0</v>
      </c>
      <c r="F19" s="106">
        <f>COUNTIF(AW$8:AW19,"x")</f>
        <v>0</v>
      </c>
      <c r="G19" s="106">
        <f>COUNTIF(AX$8:AX19,"x")</f>
        <v>0</v>
      </c>
      <c r="H19" s="106">
        <f>COUNTIF(AY$8:AY19,"x")</f>
        <v>0</v>
      </c>
      <c r="I19" s="106">
        <f>COUNTIF(AZ$8:AZ19,"x")</f>
        <v>0</v>
      </c>
      <c r="J19" s="106">
        <f>COUNTIF(BA$8:BA19,"x")</f>
        <v>0</v>
      </c>
      <c r="K19" s="106">
        <f>COUNTIF(BB$8:BB19,"x")</f>
        <v>0</v>
      </c>
      <c r="L19" s="106">
        <f>COUNTIF(BC$8:BC19,"x")</f>
        <v>0</v>
      </c>
      <c r="M19" s="106">
        <f>COUNTIF(BD$8:BD19,"x")</f>
        <v>0</v>
      </c>
      <c r="N19" s="106">
        <f>COUNTIF(BE$8:BE19,"x")</f>
        <v>0</v>
      </c>
      <c r="O19" s="106">
        <f>COUNTIF(BF$8:BF19,"x")</f>
        <v>0</v>
      </c>
      <c r="P19" s="106">
        <f>COUNTIF(BG$8:BG19,"x")</f>
        <v>0</v>
      </c>
      <c r="Q19" s="106">
        <f>COUNTIF(BM$8:BM19,"x")</f>
        <v>0</v>
      </c>
      <c r="R19" s="106">
        <f>COUNTIF(BN$8:BN19,"x")</f>
        <v>0</v>
      </c>
      <c r="S19" s="106">
        <f>COUNTIF(BO$8:BO19,"x")</f>
        <v>0</v>
      </c>
      <c r="T19" s="106">
        <f>COUNTIF(BP$8:BP19,"x")</f>
        <v>0</v>
      </c>
      <c r="U19" s="106">
        <f>COUNTIF(BQ$8:BQ19,"x")</f>
        <v>0</v>
      </c>
      <c r="V19" s="106">
        <f>COUNTIF(BR$8:BR19,"x")</f>
        <v>0</v>
      </c>
      <c r="W19" s="106">
        <f>COUNTIF(BS$8:BS19,"x")</f>
        <v>0</v>
      </c>
      <c r="X19" s="106">
        <f>COUNTIF(BT$8:BT19,"x")</f>
        <v>0</v>
      </c>
      <c r="Y19" s="106">
        <f>COUNTIF(BU$8:BU19,"x")</f>
        <v>0</v>
      </c>
      <c r="Z19" s="106">
        <f>COUNTIF(BV$8:BV19,"x")</f>
        <v>0</v>
      </c>
      <c r="AA19" s="106">
        <f>COUNTIF(BW$8:BW19,"x")</f>
        <v>0</v>
      </c>
      <c r="AB19" s="106">
        <f>COUNTIF(BX$8:BX19,"x")</f>
        <v>0</v>
      </c>
      <c r="AC19" s="106">
        <f>COUNTIF(BY$8:BY19,"x")</f>
        <v>0</v>
      </c>
      <c r="AD19" s="106">
        <f>COUNTIF(BZ$8:BZ19,"x")</f>
        <v>0</v>
      </c>
      <c r="AE19" s="106">
        <f>COUNTIF(CA$8:CA19,"x")</f>
        <v>0</v>
      </c>
      <c r="AF19" s="106">
        <f>COUNTIF(CB$8:CB19,"x")</f>
        <v>0</v>
      </c>
      <c r="AG19" s="106">
        <f>COUNTIF(CC$8:CC19,"x")</f>
        <v>0</v>
      </c>
      <c r="AH19" s="106">
        <f>COUNTIF(CD$8:CD19,"x")</f>
        <v>0</v>
      </c>
      <c r="AI19" s="106">
        <f>COUNTIF(CE$8:CE19,"x")</f>
        <v>0</v>
      </c>
      <c r="AJ19" s="106">
        <f>COUNTIF(CF$8:CF19,"x")</f>
        <v>0</v>
      </c>
      <c r="AK19" s="106">
        <f>COUNTIF(BH$8:BH19,"x")</f>
        <v>0</v>
      </c>
      <c r="AL19" s="106">
        <f>COUNTIF(BI$8:BI19,"x")</f>
        <v>0</v>
      </c>
      <c r="AM19" s="106">
        <f>COUNTIF(BJ$8:BJ19,"x")</f>
        <v>0</v>
      </c>
      <c r="AN19" s="106">
        <f>COUNTIF(BK$8:BK19,"x")</f>
        <v>0</v>
      </c>
      <c r="AO19" s="106">
        <f>COUNTIF(BL$8:BL19,"x")</f>
        <v>0</v>
      </c>
      <c r="AP19" s="106">
        <f>COUNTIF(CG$8:CG19,"x")</f>
        <v>0</v>
      </c>
      <c r="AQ19" s="106">
        <f>COUNTIF(CH$8:CH19,"x")</f>
        <v>0</v>
      </c>
      <c r="AR19" s="106">
        <f>COUNTIF(CI$8:CI19,"x")</f>
        <v>0</v>
      </c>
      <c r="AS19" s="106">
        <f>COUNTIF(CJ$8:CJ19,"x")</f>
        <v>0</v>
      </c>
      <c r="AT19" s="21" t="s">
        <v>107</v>
      </c>
      <c r="AU19" s="24"/>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41</v>
      </c>
    </row>
    <row r="20" spans="2:89" ht="27" x14ac:dyDescent="0.25">
      <c r="B20" s="16">
        <v>23</v>
      </c>
      <c r="C20" s="21" t="s">
        <v>51</v>
      </c>
      <c r="D20" s="20" t="s">
        <v>52</v>
      </c>
      <c r="E20" s="106">
        <f>COUNTIF(AV$8:AV20,"x")</f>
        <v>0</v>
      </c>
      <c r="F20" s="106">
        <f>COUNTIF(AW$8:AW20,"x")</f>
        <v>0</v>
      </c>
      <c r="G20" s="106">
        <f>COUNTIF(AX$8:AX20,"x")</f>
        <v>0</v>
      </c>
      <c r="H20" s="106">
        <f>COUNTIF(AY$8:AY20,"x")</f>
        <v>0</v>
      </c>
      <c r="I20" s="106">
        <f>COUNTIF(AZ$8:AZ20,"x")</f>
        <v>0</v>
      </c>
      <c r="J20" s="106">
        <f>COUNTIF(BA$8:BA20,"x")</f>
        <v>0</v>
      </c>
      <c r="K20" s="106">
        <f>COUNTIF(BB$8:BB20,"x")</f>
        <v>0</v>
      </c>
      <c r="L20" s="106">
        <f>COUNTIF(BC$8:BC20,"x")</f>
        <v>0</v>
      </c>
      <c r="M20" s="106">
        <f>COUNTIF(BD$8:BD20,"x")</f>
        <v>0</v>
      </c>
      <c r="N20" s="106">
        <f>COUNTIF(BE$8:BE20,"x")</f>
        <v>0</v>
      </c>
      <c r="O20" s="106">
        <f>COUNTIF(BF$8:BF20,"x")</f>
        <v>0</v>
      </c>
      <c r="P20" s="106">
        <f>COUNTIF(BG$8:BG20,"x")</f>
        <v>0</v>
      </c>
      <c r="Q20" s="106">
        <f>COUNTIF(BM$8:BM20,"x")</f>
        <v>0</v>
      </c>
      <c r="R20" s="106">
        <f>COUNTIF(BN$8:BN20,"x")</f>
        <v>0</v>
      </c>
      <c r="S20" s="106">
        <f>COUNTIF(BO$8:BO20,"x")</f>
        <v>0</v>
      </c>
      <c r="T20" s="106">
        <f>COUNTIF(BP$8:BP20,"x")</f>
        <v>0</v>
      </c>
      <c r="U20" s="106">
        <f>COUNTIF(BQ$8:BQ20,"x")</f>
        <v>0</v>
      </c>
      <c r="V20" s="106">
        <f>COUNTIF(BR$8:BR20,"x")</f>
        <v>0</v>
      </c>
      <c r="W20" s="106">
        <f>COUNTIF(BS$8:BS20,"x")</f>
        <v>0</v>
      </c>
      <c r="X20" s="106">
        <f>COUNTIF(BT$8:BT20,"x")</f>
        <v>0</v>
      </c>
      <c r="Y20" s="106">
        <f>COUNTIF(BU$8:BU20,"x")</f>
        <v>0</v>
      </c>
      <c r="Z20" s="106">
        <f>COUNTIF(BV$8:BV20,"x")</f>
        <v>0</v>
      </c>
      <c r="AA20" s="106">
        <f>COUNTIF(BW$8:BW20,"x")</f>
        <v>0</v>
      </c>
      <c r="AB20" s="106">
        <f>COUNTIF(BX$8:BX20,"x")</f>
        <v>0</v>
      </c>
      <c r="AC20" s="106">
        <f>COUNTIF(BY$8:BY20,"x")</f>
        <v>0</v>
      </c>
      <c r="AD20" s="106">
        <f>COUNTIF(BZ$8:BZ20,"x")</f>
        <v>0</v>
      </c>
      <c r="AE20" s="106">
        <f>COUNTIF(CA$8:CA20,"x")</f>
        <v>0</v>
      </c>
      <c r="AF20" s="106">
        <f>COUNTIF(CB$8:CB20,"x")</f>
        <v>0</v>
      </c>
      <c r="AG20" s="106">
        <f>COUNTIF(CC$8:CC20,"x")</f>
        <v>0</v>
      </c>
      <c r="AH20" s="106">
        <f>COUNTIF(CD$8:CD20,"x")</f>
        <v>0</v>
      </c>
      <c r="AI20" s="106">
        <f>COUNTIF(CE$8:CE20,"x")</f>
        <v>0</v>
      </c>
      <c r="AJ20" s="106">
        <f>COUNTIF(CF$8:CF20,"x")</f>
        <v>0</v>
      </c>
      <c r="AK20" s="106">
        <f>COUNTIF(BH$8:BH20,"x")</f>
        <v>0</v>
      </c>
      <c r="AL20" s="106">
        <f>COUNTIF(BI$8:BI20,"x")</f>
        <v>0</v>
      </c>
      <c r="AM20" s="106">
        <f>COUNTIF(BJ$8:BJ20,"x")</f>
        <v>0</v>
      </c>
      <c r="AN20" s="106">
        <f>COUNTIF(BK$8:BK20,"x")</f>
        <v>0</v>
      </c>
      <c r="AO20" s="106">
        <f>COUNTIF(BL$8:BL20,"x")</f>
        <v>0</v>
      </c>
      <c r="AP20" s="106">
        <f>COUNTIF(CG$8:CG20,"x")</f>
        <v>0</v>
      </c>
      <c r="AQ20" s="106">
        <f>COUNTIF(CH$8:CH20,"x")</f>
        <v>0</v>
      </c>
      <c r="AR20" s="106">
        <f>COUNTIF(CI$8:CI20,"x")</f>
        <v>0</v>
      </c>
      <c r="AS20" s="106">
        <f>COUNTIF(CJ$8:CJ20,"x")</f>
        <v>0</v>
      </c>
      <c r="AT20" s="21" t="s">
        <v>108</v>
      </c>
      <c r="AU20" s="24"/>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41</v>
      </c>
    </row>
    <row r="21" spans="2:89" ht="27" x14ac:dyDescent="0.25">
      <c r="B21" s="16">
        <v>24</v>
      </c>
      <c r="C21" s="21" t="s">
        <v>53</v>
      </c>
      <c r="D21" s="20" t="s">
        <v>52</v>
      </c>
      <c r="E21" s="106">
        <f>COUNTIF(AV$8:AV21,"x")</f>
        <v>0</v>
      </c>
      <c r="F21" s="106">
        <f>COUNTIF(AW$8:AW21,"x")</f>
        <v>0</v>
      </c>
      <c r="G21" s="106">
        <f>COUNTIF(AX$8:AX21,"x")</f>
        <v>0</v>
      </c>
      <c r="H21" s="106">
        <f>COUNTIF(AY$8:AY21,"x")</f>
        <v>0</v>
      </c>
      <c r="I21" s="106">
        <f>COUNTIF(AZ$8:AZ21,"x")</f>
        <v>0</v>
      </c>
      <c r="J21" s="106">
        <f>COUNTIF(BA$8:BA21,"x")</f>
        <v>0</v>
      </c>
      <c r="K21" s="106">
        <f>COUNTIF(BB$8:BB21,"x")</f>
        <v>0</v>
      </c>
      <c r="L21" s="106">
        <f>COUNTIF(BC$8:BC21,"x")</f>
        <v>0</v>
      </c>
      <c r="M21" s="106">
        <f>COUNTIF(BD$8:BD21,"x")</f>
        <v>0</v>
      </c>
      <c r="N21" s="106">
        <f>COUNTIF(BE$8:BE21,"x")</f>
        <v>0</v>
      </c>
      <c r="O21" s="106">
        <f>COUNTIF(BF$8:BF21,"x")</f>
        <v>0</v>
      </c>
      <c r="P21" s="106">
        <f>COUNTIF(BG$8:BG21,"x")</f>
        <v>0</v>
      </c>
      <c r="Q21" s="106">
        <f>COUNTIF(BM$8:BM21,"x")</f>
        <v>0</v>
      </c>
      <c r="R21" s="106">
        <f>COUNTIF(BN$8:BN21,"x")</f>
        <v>0</v>
      </c>
      <c r="S21" s="106">
        <f>COUNTIF(BO$8:BO21,"x")</f>
        <v>0</v>
      </c>
      <c r="T21" s="106">
        <f>COUNTIF(BP$8:BP21,"x")</f>
        <v>0</v>
      </c>
      <c r="U21" s="106">
        <f>COUNTIF(BQ$8:BQ21,"x")</f>
        <v>0</v>
      </c>
      <c r="V21" s="106">
        <f>COUNTIF(BR$8:BR21,"x")</f>
        <v>0</v>
      </c>
      <c r="W21" s="106">
        <f>COUNTIF(BS$8:BS21,"x")</f>
        <v>0</v>
      </c>
      <c r="X21" s="106">
        <f>COUNTIF(BT$8:BT21,"x")</f>
        <v>0</v>
      </c>
      <c r="Y21" s="106">
        <f>COUNTIF(BU$8:BU21,"x")</f>
        <v>0</v>
      </c>
      <c r="Z21" s="106">
        <f>COUNTIF(BV$8:BV21,"x")</f>
        <v>0</v>
      </c>
      <c r="AA21" s="106">
        <f>COUNTIF(BW$8:BW21,"x")</f>
        <v>0</v>
      </c>
      <c r="AB21" s="106">
        <f>COUNTIF(BX$8:BX21,"x")</f>
        <v>0</v>
      </c>
      <c r="AC21" s="106">
        <f>COUNTIF(BY$8:BY21,"x")</f>
        <v>0</v>
      </c>
      <c r="AD21" s="106">
        <f>COUNTIF(BZ$8:BZ21,"x")</f>
        <v>0</v>
      </c>
      <c r="AE21" s="106">
        <f>COUNTIF(CA$8:CA21,"x")</f>
        <v>0</v>
      </c>
      <c r="AF21" s="106">
        <f>COUNTIF(CB$8:CB21,"x")</f>
        <v>0</v>
      </c>
      <c r="AG21" s="106">
        <f>COUNTIF(CC$8:CC21,"x")</f>
        <v>0</v>
      </c>
      <c r="AH21" s="106">
        <f>COUNTIF(CD$8:CD21,"x")</f>
        <v>0</v>
      </c>
      <c r="AI21" s="106">
        <f>COUNTIF(CE$8:CE21,"x")</f>
        <v>0</v>
      </c>
      <c r="AJ21" s="106">
        <f>COUNTIF(CF$8:CF21,"x")</f>
        <v>0</v>
      </c>
      <c r="AK21" s="106">
        <f>COUNTIF(BH$8:BH21,"x")</f>
        <v>0</v>
      </c>
      <c r="AL21" s="106">
        <f>COUNTIF(BI$8:BI21,"x")</f>
        <v>0</v>
      </c>
      <c r="AM21" s="106">
        <f>COUNTIF(BJ$8:BJ21,"x")</f>
        <v>0</v>
      </c>
      <c r="AN21" s="106">
        <f>COUNTIF(BK$8:BK21,"x")</f>
        <v>0</v>
      </c>
      <c r="AO21" s="106">
        <f>COUNTIF(BL$8:BL21,"x")</f>
        <v>0</v>
      </c>
      <c r="AP21" s="106">
        <f>COUNTIF(CG$8:CG21,"x")</f>
        <v>0</v>
      </c>
      <c r="AQ21" s="106">
        <f>COUNTIF(CH$8:CH21,"x")</f>
        <v>0</v>
      </c>
      <c r="AR21" s="106">
        <f>COUNTIF(CI$8:CI21,"x")</f>
        <v>0</v>
      </c>
      <c r="AS21" s="106">
        <f>COUNTIF(CJ$8:CJ21,"x")</f>
        <v>0</v>
      </c>
      <c r="AT21" s="21" t="s">
        <v>109</v>
      </c>
      <c r="AU21" s="24"/>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41</v>
      </c>
    </row>
    <row r="22" spans="2:89" ht="27" x14ac:dyDescent="0.25">
      <c r="B22" s="16">
        <v>25</v>
      </c>
      <c r="C22" s="21" t="s">
        <v>54</v>
      </c>
      <c r="D22" s="20" t="s">
        <v>52</v>
      </c>
      <c r="E22" s="106">
        <f>COUNTIF(AV$8:AV22,"x")</f>
        <v>0</v>
      </c>
      <c r="F22" s="106">
        <f>COUNTIF(AW$8:AW22,"x")</f>
        <v>0</v>
      </c>
      <c r="G22" s="106">
        <f>COUNTIF(AX$8:AX22,"x")</f>
        <v>0</v>
      </c>
      <c r="H22" s="106">
        <f>COUNTIF(AY$8:AY22,"x")</f>
        <v>0</v>
      </c>
      <c r="I22" s="106">
        <f>COUNTIF(AZ$8:AZ22,"x")</f>
        <v>0</v>
      </c>
      <c r="J22" s="106">
        <f>COUNTIF(BA$8:BA22,"x")</f>
        <v>0</v>
      </c>
      <c r="K22" s="106">
        <f>COUNTIF(BB$8:BB22,"x")</f>
        <v>0</v>
      </c>
      <c r="L22" s="106">
        <f>COUNTIF(BC$8:BC22,"x")</f>
        <v>0</v>
      </c>
      <c r="M22" s="106">
        <f>COUNTIF(BD$8:BD22,"x")</f>
        <v>0</v>
      </c>
      <c r="N22" s="106">
        <f>COUNTIF(BE$8:BE22,"x")</f>
        <v>0</v>
      </c>
      <c r="O22" s="106">
        <f>COUNTIF(BF$8:BF22,"x")</f>
        <v>0</v>
      </c>
      <c r="P22" s="106">
        <f>COUNTIF(BG$8:BG22,"x")</f>
        <v>0</v>
      </c>
      <c r="Q22" s="106">
        <f>COUNTIF(BM$8:BM22,"x")</f>
        <v>0</v>
      </c>
      <c r="R22" s="106">
        <f>COUNTIF(BN$8:BN22,"x")</f>
        <v>0</v>
      </c>
      <c r="S22" s="106">
        <f>COUNTIF(BO$8:BO22,"x")</f>
        <v>0</v>
      </c>
      <c r="T22" s="106">
        <f>COUNTIF(BP$8:BP22,"x")</f>
        <v>0</v>
      </c>
      <c r="U22" s="106">
        <f>COUNTIF(BQ$8:BQ22,"x")</f>
        <v>0</v>
      </c>
      <c r="V22" s="106">
        <f>COUNTIF(BR$8:BR22,"x")</f>
        <v>0</v>
      </c>
      <c r="W22" s="106">
        <f>COUNTIF(BS$8:BS22,"x")</f>
        <v>0</v>
      </c>
      <c r="X22" s="106">
        <f>COUNTIF(BT$8:BT22,"x")</f>
        <v>0</v>
      </c>
      <c r="Y22" s="106">
        <f>COUNTIF(BU$8:BU22,"x")</f>
        <v>0</v>
      </c>
      <c r="Z22" s="106">
        <f>COUNTIF(BV$8:BV22,"x")</f>
        <v>0</v>
      </c>
      <c r="AA22" s="106">
        <f>COUNTIF(BW$8:BW22,"x")</f>
        <v>0</v>
      </c>
      <c r="AB22" s="106">
        <f>COUNTIF(BX$8:BX22,"x")</f>
        <v>0</v>
      </c>
      <c r="AC22" s="106">
        <f>COUNTIF(BY$8:BY22,"x")</f>
        <v>0</v>
      </c>
      <c r="AD22" s="106">
        <f>COUNTIF(BZ$8:BZ22,"x")</f>
        <v>0</v>
      </c>
      <c r="AE22" s="106">
        <f>COUNTIF(CA$8:CA22,"x")</f>
        <v>0</v>
      </c>
      <c r="AF22" s="106">
        <f>COUNTIF(CB$8:CB22,"x")</f>
        <v>0</v>
      </c>
      <c r="AG22" s="106">
        <f>COUNTIF(CC$8:CC22,"x")</f>
        <v>0</v>
      </c>
      <c r="AH22" s="106">
        <f>COUNTIF(CD$8:CD22,"x")</f>
        <v>0</v>
      </c>
      <c r="AI22" s="106">
        <f>COUNTIF(CE$8:CE22,"x")</f>
        <v>0</v>
      </c>
      <c r="AJ22" s="106">
        <f>COUNTIF(CF$8:CF22,"x")</f>
        <v>0</v>
      </c>
      <c r="AK22" s="106">
        <f>COUNTIF(BH$8:BH22,"x")</f>
        <v>0</v>
      </c>
      <c r="AL22" s="106">
        <f>COUNTIF(BI$8:BI22,"x")</f>
        <v>0</v>
      </c>
      <c r="AM22" s="106">
        <f>COUNTIF(BJ$8:BJ22,"x")</f>
        <v>0</v>
      </c>
      <c r="AN22" s="106">
        <f>COUNTIF(BK$8:BK22,"x")</f>
        <v>0</v>
      </c>
      <c r="AO22" s="106">
        <f>COUNTIF(BL$8:BL22,"x")</f>
        <v>0</v>
      </c>
      <c r="AP22" s="106">
        <f>COUNTIF(CG$8:CG22,"x")</f>
        <v>0</v>
      </c>
      <c r="AQ22" s="106">
        <f>COUNTIF(CH$8:CH22,"x")</f>
        <v>0</v>
      </c>
      <c r="AR22" s="106">
        <f>COUNTIF(CI$8:CI22,"x")</f>
        <v>0</v>
      </c>
      <c r="AS22" s="106">
        <f>COUNTIF(CJ$8:CJ22,"x")</f>
        <v>0</v>
      </c>
      <c r="AT22" s="21" t="s">
        <v>110</v>
      </c>
      <c r="AU22" s="24"/>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41</v>
      </c>
    </row>
    <row r="23" spans="2:89" ht="27" x14ac:dyDescent="0.25">
      <c r="B23" s="16">
        <v>26</v>
      </c>
      <c r="C23" s="21" t="s">
        <v>176</v>
      </c>
      <c r="D23" s="20" t="s">
        <v>52</v>
      </c>
      <c r="E23" s="106">
        <f>COUNTIF(AV$8:AV23,"x")</f>
        <v>0</v>
      </c>
      <c r="F23" s="106">
        <f>COUNTIF(AW$8:AW23,"x")</f>
        <v>0</v>
      </c>
      <c r="G23" s="106">
        <f>COUNTIF(AX$8:AX23,"x")</f>
        <v>0</v>
      </c>
      <c r="H23" s="106">
        <f>COUNTIF(AY$8:AY23,"x")</f>
        <v>0</v>
      </c>
      <c r="I23" s="106">
        <f>COUNTIF(AZ$8:AZ23,"x")</f>
        <v>0</v>
      </c>
      <c r="J23" s="106">
        <f>COUNTIF(BA$8:BA23,"x")</f>
        <v>0</v>
      </c>
      <c r="K23" s="106">
        <f>COUNTIF(BB$8:BB23,"x")</f>
        <v>0</v>
      </c>
      <c r="L23" s="106">
        <f>COUNTIF(BC$8:BC23,"x")</f>
        <v>0</v>
      </c>
      <c r="M23" s="106">
        <f>COUNTIF(BD$8:BD23,"x")</f>
        <v>0</v>
      </c>
      <c r="N23" s="106">
        <f>COUNTIF(BE$8:BE23,"x")</f>
        <v>0</v>
      </c>
      <c r="O23" s="106">
        <f>COUNTIF(BF$8:BF23,"x")</f>
        <v>0</v>
      </c>
      <c r="P23" s="106">
        <f>COUNTIF(BG$8:BG23,"x")</f>
        <v>0</v>
      </c>
      <c r="Q23" s="106">
        <f>COUNTIF(BM$8:BM23,"x")</f>
        <v>0</v>
      </c>
      <c r="R23" s="106">
        <f>COUNTIF(BN$8:BN23,"x")</f>
        <v>0</v>
      </c>
      <c r="S23" s="106">
        <f>COUNTIF(BO$8:BO23,"x")</f>
        <v>0</v>
      </c>
      <c r="T23" s="106">
        <f>COUNTIF(BP$8:BP23,"x")</f>
        <v>0</v>
      </c>
      <c r="U23" s="106">
        <f>COUNTIF(BQ$8:BQ23,"x")</f>
        <v>0</v>
      </c>
      <c r="V23" s="106">
        <f>COUNTIF(BR$8:BR23,"x")</f>
        <v>0</v>
      </c>
      <c r="W23" s="106">
        <f>COUNTIF(BS$8:BS23,"x")</f>
        <v>0</v>
      </c>
      <c r="X23" s="106">
        <f>COUNTIF(BT$8:BT23,"x")</f>
        <v>0</v>
      </c>
      <c r="Y23" s="106">
        <f>COUNTIF(BU$8:BU23,"x")</f>
        <v>0</v>
      </c>
      <c r="Z23" s="106">
        <f>COUNTIF(BV$8:BV23,"x")</f>
        <v>0</v>
      </c>
      <c r="AA23" s="106">
        <f>COUNTIF(BW$8:BW23,"x")</f>
        <v>0</v>
      </c>
      <c r="AB23" s="106">
        <f>COUNTIF(BX$8:BX23,"x")</f>
        <v>0</v>
      </c>
      <c r="AC23" s="106">
        <f>COUNTIF(BY$8:BY23,"x")</f>
        <v>0</v>
      </c>
      <c r="AD23" s="106">
        <f>COUNTIF(BZ$8:BZ23,"x")</f>
        <v>0</v>
      </c>
      <c r="AE23" s="106">
        <f>COUNTIF(CA$8:CA23,"x")</f>
        <v>0</v>
      </c>
      <c r="AF23" s="106">
        <f>COUNTIF(CB$8:CB23,"x")</f>
        <v>0</v>
      </c>
      <c r="AG23" s="106">
        <f>COUNTIF(CC$8:CC23,"x")</f>
        <v>0</v>
      </c>
      <c r="AH23" s="106">
        <f>COUNTIF(CD$8:CD23,"x")</f>
        <v>0</v>
      </c>
      <c r="AI23" s="106">
        <f>COUNTIF(CE$8:CE23,"x")</f>
        <v>0</v>
      </c>
      <c r="AJ23" s="106">
        <f>COUNTIF(CF$8:CF23,"x")</f>
        <v>0</v>
      </c>
      <c r="AK23" s="106">
        <f>COUNTIF(BH$8:BH23,"x")</f>
        <v>0</v>
      </c>
      <c r="AL23" s="106">
        <f>COUNTIF(BI$8:BI23,"x")</f>
        <v>0</v>
      </c>
      <c r="AM23" s="106">
        <f>COUNTIF(BJ$8:BJ23,"x")</f>
        <v>0</v>
      </c>
      <c r="AN23" s="106">
        <f>COUNTIF(BK$8:BK23,"x")</f>
        <v>0</v>
      </c>
      <c r="AO23" s="106">
        <f>COUNTIF(BL$8:BL23,"x")</f>
        <v>0</v>
      </c>
      <c r="AP23" s="106">
        <f>COUNTIF(CG$8:CG23,"x")</f>
        <v>0</v>
      </c>
      <c r="AQ23" s="106">
        <f>COUNTIF(CH$8:CH23,"x")</f>
        <v>0</v>
      </c>
      <c r="AR23" s="106">
        <f>COUNTIF(CI$8:CI23,"x")</f>
        <v>0</v>
      </c>
      <c r="AS23" s="106">
        <f>COUNTIF(CJ$8:CJ23,"x")</f>
        <v>0</v>
      </c>
      <c r="AT23" s="21" t="s">
        <v>177</v>
      </c>
      <c r="AU23" s="24"/>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41</v>
      </c>
    </row>
    <row r="24" spans="2:89" ht="27" x14ac:dyDescent="0.25">
      <c r="B24" s="16">
        <v>27</v>
      </c>
      <c r="C24" s="21" t="s">
        <v>193</v>
      </c>
      <c r="D24" s="20" t="s">
        <v>52</v>
      </c>
      <c r="E24" s="106">
        <f>COUNTIF(AV$8:AV24,"x")</f>
        <v>0</v>
      </c>
      <c r="F24" s="106">
        <f>COUNTIF(AW$8:AW24,"x")</f>
        <v>0</v>
      </c>
      <c r="G24" s="106">
        <f>COUNTIF(AX$8:AX24,"x")</f>
        <v>0</v>
      </c>
      <c r="H24" s="106">
        <f>COUNTIF(AY$8:AY24,"x")</f>
        <v>0</v>
      </c>
      <c r="I24" s="106">
        <f>COUNTIF(AZ$8:AZ24,"x")</f>
        <v>0</v>
      </c>
      <c r="J24" s="106">
        <f>COUNTIF(BA$8:BA24,"x")</f>
        <v>0</v>
      </c>
      <c r="K24" s="106">
        <f>COUNTIF(BB$8:BB24,"x")</f>
        <v>0</v>
      </c>
      <c r="L24" s="106">
        <f>COUNTIF(BC$8:BC24,"x")</f>
        <v>0</v>
      </c>
      <c r="M24" s="106">
        <f>COUNTIF(BD$8:BD24,"x")</f>
        <v>0</v>
      </c>
      <c r="N24" s="106">
        <f>COUNTIF(BE$8:BE24,"x")</f>
        <v>0</v>
      </c>
      <c r="O24" s="106">
        <f>COUNTIF(BF$8:BF24,"x")</f>
        <v>0</v>
      </c>
      <c r="P24" s="106">
        <f>COUNTIF(BG$8:BG24,"x")</f>
        <v>0</v>
      </c>
      <c r="Q24" s="106">
        <f>COUNTIF(BM$8:BM24,"x")</f>
        <v>0</v>
      </c>
      <c r="R24" s="106">
        <f>COUNTIF(BN$8:BN24,"x")</f>
        <v>0</v>
      </c>
      <c r="S24" s="106">
        <f>COUNTIF(BO$8:BO24,"x")</f>
        <v>0</v>
      </c>
      <c r="T24" s="106">
        <f>COUNTIF(BP$8:BP24,"x")</f>
        <v>0</v>
      </c>
      <c r="U24" s="106">
        <f>COUNTIF(BQ$8:BQ24,"x")</f>
        <v>0</v>
      </c>
      <c r="V24" s="106">
        <f>COUNTIF(BR$8:BR24,"x")</f>
        <v>0</v>
      </c>
      <c r="W24" s="106">
        <f>COUNTIF(BS$8:BS24,"x")</f>
        <v>0</v>
      </c>
      <c r="X24" s="106">
        <f>COUNTIF(BT$8:BT24,"x")</f>
        <v>0</v>
      </c>
      <c r="Y24" s="106">
        <f>COUNTIF(BU$8:BU24,"x")</f>
        <v>0</v>
      </c>
      <c r="Z24" s="106">
        <f>COUNTIF(BV$8:BV24,"x")</f>
        <v>0</v>
      </c>
      <c r="AA24" s="106">
        <f>COUNTIF(BW$8:BW24,"x")</f>
        <v>0</v>
      </c>
      <c r="AB24" s="106">
        <f>COUNTIF(BX$8:BX24,"x")</f>
        <v>0</v>
      </c>
      <c r="AC24" s="106">
        <f>COUNTIF(BY$8:BY24,"x")</f>
        <v>0</v>
      </c>
      <c r="AD24" s="106">
        <f>COUNTIF(BZ$8:BZ24,"x")</f>
        <v>0</v>
      </c>
      <c r="AE24" s="106">
        <f>COUNTIF(CA$8:CA24,"x")</f>
        <v>0</v>
      </c>
      <c r="AF24" s="106">
        <f>COUNTIF(CB$8:CB24,"x")</f>
        <v>0</v>
      </c>
      <c r="AG24" s="106">
        <f>COUNTIF(CC$8:CC24,"x")</f>
        <v>0</v>
      </c>
      <c r="AH24" s="106">
        <f>COUNTIF(CD$8:CD24,"x")</f>
        <v>0</v>
      </c>
      <c r="AI24" s="106">
        <f>COUNTIF(CE$8:CE24,"x")</f>
        <v>0</v>
      </c>
      <c r="AJ24" s="106">
        <f>COUNTIF(CF$8:CF24,"x")</f>
        <v>0</v>
      </c>
      <c r="AK24" s="106">
        <f>COUNTIF(BH$8:BH24,"x")</f>
        <v>0</v>
      </c>
      <c r="AL24" s="106">
        <f>COUNTIF(BI$8:BI24,"x")</f>
        <v>0</v>
      </c>
      <c r="AM24" s="106">
        <f>COUNTIF(BJ$8:BJ24,"x")</f>
        <v>0</v>
      </c>
      <c r="AN24" s="106">
        <f>COUNTIF(BK$8:BK24,"x")</f>
        <v>0</v>
      </c>
      <c r="AO24" s="106">
        <f>COUNTIF(BL$8:BL24,"x")</f>
        <v>0</v>
      </c>
      <c r="AP24" s="106">
        <f>COUNTIF(CG$8:CG24,"x")</f>
        <v>0</v>
      </c>
      <c r="AQ24" s="106">
        <f>COUNTIF(CH$8:CH24,"x")</f>
        <v>0</v>
      </c>
      <c r="AR24" s="106">
        <f>COUNTIF(CI$8:CI24,"x")</f>
        <v>0</v>
      </c>
      <c r="AS24" s="106">
        <f>COUNTIF(CJ$8:CJ24,"x")</f>
        <v>0</v>
      </c>
      <c r="AT24" s="21" t="s">
        <v>199</v>
      </c>
      <c r="AU24" s="24"/>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194</v>
      </c>
      <c r="D25" s="20" t="s">
        <v>52</v>
      </c>
      <c r="E25" s="106">
        <f>COUNTIF(AV$8:AV25,"x")</f>
        <v>0</v>
      </c>
      <c r="F25" s="106">
        <f>COUNTIF(AW$8:AW25,"x")</f>
        <v>0</v>
      </c>
      <c r="G25" s="106">
        <f>COUNTIF(AX$8:AX25,"x")</f>
        <v>0</v>
      </c>
      <c r="H25" s="106">
        <f>COUNTIF(AY$8:AY25,"x")</f>
        <v>0</v>
      </c>
      <c r="I25" s="106">
        <f>COUNTIF(AZ$8:AZ25,"x")</f>
        <v>0</v>
      </c>
      <c r="J25" s="106">
        <f>COUNTIF(BA$8:BA25,"x")</f>
        <v>0</v>
      </c>
      <c r="K25" s="106">
        <f>COUNTIF(BB$8:BB25,"x")</f>
        <v>0</v>
      </c>
      <c r="L25" s="106">
        <f>COUNTIF(BC$8:BC25,"x")</f>
        <v>0</v>
      </c>
      <c r="M25" s="106">
        <f>COUNTIF(BD$8:BD25,"x")</f>
        <v>0</v>
      </c>
      <c r="N25" s="106">
        <f>COUNTIF(BE$8:BE25,"x")</f>
        <v>0</v>
      </c>
      <c r="O25" s="106">
        <f>COUNTIF(BF$8:BF25,"x")</f>
        <v>0</v>
      </c>
      <c r="P25" s="106">
        <f>COUNTIF(BG$8:BG25,"x")</f>
        <v>0</v>
      </c>
      <c r="Q25" s="106">
        <f>COUNTIF(BM$8:BM25,"x")</f>
        <v>0</v>
      </c>
      <c r="R25" s="106">
        <f>COUNTIF(BN$8:BN25,"x")</f>
        <v>0</v>
      </c>
      <c r="S25" s="106">
        <f>COUNTIF(BO$8:BO25,"x")</f>
        <v>0</v>
      </c>
      <c r="T25" s="106">
        <f>COUNTIF(BP$8:BP25,"x")</f>
        <v>0</v>
      </c>
      <c r="U25" s="106">
        <f>COUNTIF(BQ$8:BQ25,"x")</f>
        <v>0</v>
      </c>
      <c r="V25" s="106">
        <f>COUNTIF(BR$8:BR25,"x")</f>
        <v>0</v>
      </c>
      <c r="W25" s="106">
        <f>COUNTIF(BS$8:BS25,"x")</f>
        <v>0</v>
      </c>
      <c r="X25" s="106">
        <f>COUNTIF(BT$8:BT25,"x")</f>
        <v>0</v>
      </c>
      <c r="Y25" s="106">
        <f>COUNTIF(BU$8:BU25,"x")</f>
        <v>0</v>
      </c>
      <c r="Z25" s="106">
        <f>COUNTIF(BV$8:BV25,"x")</f>
        <v>0</v>
      </c>
      <c r="AA25" s="106">
        <f>COUNTIF(BW$8:BW25,"x")</f>
        <v>0</v>
      </c>
      <c r="AB25" s="106">
        <f>COUNTIF(BX$8:BX25,"x")</f>
        <v>0</v>
      </c>
      <c r="AC25" s="106">
        <f>COUNTIF(BY$8:BY25,"x")</f>
        <v>0</v>
      </c>
      <c r="AD25" s="106">
        <f>COUNTIF(BZ$8:BZ25,"x")</f>
        <v>0</v>
      </c>
      <c r="AE25" s="106">
        <f>COUNTIF(CA$8:CA25,"x")</f>
        <v>0</v>
      </c>
      <c r="AF25" s="106">
        <f>COUNTIF(CB$8:CB25,"x")</f>
        <v>0</v>
      </c>
      <c r="AG25" s="106">
        <f>COUNTIF(CC$8:CC25,"x")</f>
        <v>0</v>
      </c>
      <c r="AH25" s="106">
        <f>COUNTIF(CD$8:CD25,"x")</f>
        <v>0</v>
      </c>
      <c r="AI25" s="106">
        <f>COUNTIF(CE$8:CE25,"x")</f>
        <v>0</v>
      </c>
      <c r="AJ25" s="106">
        <f>COUNTIF(CF$8:CF25,"x")</f>
        <v>0</v>
      </c>
      <c r="AK25" s="106">
        <f>COUNTIF(BH$8:BH25,"x")</f>
        <v>0</v>
      </c>
      <c r="AL25" s="106">
        <f>COUNTIF(BI$8:BI25,"x")</f>
        <v>0</v>
      </c>
      <c r="AM25" s="106">
        <f>COUNTIF(BJ$8:BJ25,"x")</f>
        <v>0</v>
      </c>
      <c r="AN25" s="106">
        <f>COUNTIF(BK$8:BK25,"x")</f>
        <v>0</v>
      </c>
      <c r="AO25" s="106">
        <f>COUNTIF(BL$8:BL25,"x")</f>
        <v>0</v>
      </c>
      <c r="AP25" s="106">
        <f>COUNTIF(CG$8:CG25,"x")</f>
        <v>0</v>
      </c>
      <c r="AQ25" s="106">
        <f>COUNTIF(CH$8:CH25,"x")</f>
        <v>0</v>
      </c>
      <c r="AR25" s="106">
        <f>COUNTIF(CI$8:CI25,"x")</f>
        <v>0</v>
      </c>
      <c r="AS25" s="106">
        <f>COUNTIF(CJ$8:CJ25,"x")</f>
        <v>0</v>
      </c>
      <c r="AT25" s="21" t="s">
        <v>200</v>
      </c>
      <c r="AU25" s="24"/>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195</v>
      </c>
      <c r="D26" s="20" t="s">
        <v>52</v>
      </c>
      <c r="E26" s="106">
        <f>COUNTIF(AV$8:AV26,"x")</f>
        <v>0</v>
      </c>
      <c r="F26" s="106">
        <f>COUNTIF(AW$8:AW26,"x")</f>
        <v>0</v>
      </c>
      <c r="G26" s="106">
        <f>COUNTIF(AX$8:AX26,"x")</f>
        <v>0</v>
      </c>
      <c r="H26" s="106">
        <f>COUNTIF(AY$8:AY26,"x")</f>
        <v>0</v>
      </c>
      <c r="I26" s="106">
        <f>COUNTIF(AZ$8:AZ26,"x")</f>
        <v>0</v>
      </c>
      <c r="J26" s="106">
        <f>COUNTIF(BA$8:BA26,"x")</f>
        <v>0</v>
      </c>
      <c r="K26" s="106">
        <f>COUNTIF(BB$8:BB26,"x")</f>
        <v>0</v>
      </c>
      <c r="L26" s="106">
        <f>COUNTIF(BC$8:BC26,"x")</f>
        <v>0</v>
      </c>
      <c r="M26" s="106">
        <f>COUNTIF(BD$8:BD26,"x")</f>
        <v>0</v>
      </c>
      <c r="N26" s="106">
        <f>COUNTIF(BE$8:BE26,"x")</f>
        <v>0</v>
      </c>
      <c r="O26" s="106">
        <f>COUNTIF(BF$8:BF26,"x")</f>
        <v>0</v>
      </c>
      <c r="P26" s="106">
        <f>COUNTIF(BG$8:BG26,"x")</f>
        <v>0</v>
      </c>
      <c r="Q26" s="106">
        <f>COUNTIF(BM$8:BM26,"x")</f>
        <v>0</v>
      </c>
      <c r="R26" s="106">
        <f>COUNTIF(BN$8:BN26,"x")</f>
        <v>0</v>
      </c>
      <c r="S26" s="106">
        <f>COUNTIF(BO$8:BO26,"x")</f>
        <v>0</v>
      </c>
      <c r="T26" s="106">
        <f>COUNTIF(BP$8:BP26,"x")</f>
        <v>0</v>
      </c>
      <c r="U26" s="106">
        <f>COUNTIF(BQ$8:BQ26,"x")</f>
        <v>0</v>
      </c>
      <c r="V26" s="106">
        <f>COUNTIF(BR$8:BR26,"x")</f>
        <v>0</v>
      </c>
      <c r="W26" s="106">
        <f>COUNTIF(BS$8:BS26,"x")</f>
        <v>0</v>
      </c>
      <c r="X26" s="106">
        <f>COUNTIF(BT$8:BT26,"x")</f>
        <v>0</v>
      </c>
      <c r="Y26" s="106">
        <f>COUNTIF(BU$8:BU26,"x")</f>
        <v>0</v>
      </c>
      <c r="Z26" s="106">
        <f>COUNTIF(BV$8:BV26,"x")</f>
        <v>0</v>
      </c>
      <c r="AA26" s="106">
        <f>COUNTIF(BW$8:BW26,"x")</f>
        <v>0</v>
      </c>
      <c r="AB26" s="106">
        <f>COUNTIF(BX$8:BX26,"x")</f>
        <v>0</v>
      </c>
      <c r="AC26" s="106">
        <f>COUNTIF(BY$8:BY26,"x")</f>
        <v>0</v>
      </c>
      <c r="AD26" s="106">
        <f>COUNTIF(BZ$8:BZ26,"x")</f>
        <v>0</v>
      </c>
      <c r="AE26" s="106">
        <f>COUNTIF(CA$8:CA26,"x")</f>
        <v>0</v>
      </c>
      <c r="AF26" s="106">
        <f>COUNTIF(CB$8:CB26,"x")</f>
        <v>0</v>
      </c>
      <c r="AG26" s="106">
        <f>COUNTIF(CC$8:CC26,"x")</f>
        <v>0</v>
      </c>
      <c r="AH26" s="106">
        <f>COUNTIF(CD$8:CD26,"x")</f>
        <v>0</v>
      </c>
      <c r="AI26" s="106">
        <f>COUNTIF(CE$8:CE26,"x")</f>
        <v>0</v>
      </c>
      <c r="AJ26" s="106">
        <f>COUNTIF(CF$8:CF26,"x")</f>
        <v>0</v>
      </c>
      <c r="AK26" s="106">
        <f>COUNTIF(BH$8:BH26,"x")</f>
        <v>0</v>
      </c>
      <c r="AL26" s="106">
        <f>COUNTIF(BI$8:BI26,"x")</f>
        <v>0</v>
      </c>
      <c r="AM26" s="106">
        <f>COUNTIF(BJ$8:BJ26,"x")</f>
        <v>0</v>
      </c>
      <c r="AN26" s="106">
        <f>COUNTIF(BK$8:BK26,"x")</f>
        <v>0</v>
      </c>
      <c r="AO26" s="106">
        <f>COUNTIF(BL$8:BL26,"x")</f>
        <v>0</v>
      </c>
      <c r="AP26" s="106">
        <f>COUNTIF(CG$8:CG26,"x")</f>
        <v>0</v>
      </c>
      <c r="AQ26" s="106">
        <f>COUNTIF(CH$8:CH26,"x")</f>
        <v>0</v>
      </c>
      <c r="AR26" s="106">
        <f>COUNTIF(CI$8:CI26,"x")</f>
        <v>0</v>
      </c>
      <c r="AS26" s="106">
        <f>COUNTIF(CJ$8:CJ26,"x")</f>
        <v>0</v>
      </c>
      <c r="AT26" s="21" t="s">
        <v>201</v>
      </c>
      <c r="AU26" s="24"/>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196</v>
      </c>
      <c r="D27" s="20" t="s">
        <v>52</v>
      </c>
      <c r="E27" s="106">
        <f>COUNTIF(AV$8:AV27,"x")</f>
        <v>0</v>
      </c>
      <c r="F27" s="106">
        <f>COUNTIF(AW$8:AW27,"x")</f>
        <v>0</v>
      </c>
      <c r="G27" s="106">
        <f>COUNTIF(AX$8:AX27,"x")</f>
        <v>0</v>
      </c>
      <c r="H27" s="106">
        <f>COUNTIF(AY$8:AY27,"x")</f>
        <v>0</v>
      </c>
      <c r="I27" s="106">
        <f>COUNTIF(AZ$8:AZ27,"x")</f>
        <v>0</v>
      </c>
      <c r="J27" s="106">
        <f>COUNTIF(BA$8:BA27,"x")</f>
        <v>0</v>
      </c>
      <c r="K27" s="106">
        <f>COUNTIF(BB$8:BB27,"x")</f>
        <v>0</v>
      </c>
      <c r="L27" s="106">
        <f>COUNTIF(BC$8:BC27,"x")</f>
        <v>0</v>
      </c>
      <c r="M27" s="106">
        <f>COUNTIF(BD$8:BD27,"x")</f>
        <v>0</v>
      </c>
      <c r="N27" s="106">
        <f>COUNTIF(BE$8:BE27,"x")</f>
        <v>0</v>
      </c>
      <c r="O27" s="106">
        <f>COUNTIF(BF$8:BF27,"x")</f>
        <v>0</v>
      </c>
      <c r="P27" s="106">
        <f>COUNTIF(BG$8:BG27,"x")</f>
        <v>0</v>
      </c>
      <c r="Q27" s="106">
        <f>COUNTIF(BM$8:BM27,"x")</f>
        <v>0</v>
      </c>
      <c r="R27" s="106">
        <f>COUNTIF(BN$8:BN27,"x")</f>
        <v>0</v>
      </c>
      <c r="S27" s="106">
        <f>COUNTIF(BO$8:BO27,"x")</f>
        <v>0</v>
      </c>
      <c r="T27" s="106">
        <f>COUNTIF(BP$8:BP27,"x")</f>
        <v>0</v>
      </c>
      <c r="U27" s="106">
        <f>COUNTIF(BQ$8:BQ27,"x")</f>
        <v>0</v>
      </c>
      <c r="V27" s="106">
        <f>COUNTIF(BR$8:BR27,"x")</f>
        <v>0</v>
      </c>
      <c r="W27" s="106">
        <f>COUNTIF(BS$8:BS27,"x")</f>
        <v>0</v>
      </c>
      <c r="X27" s="106">
        <f>COUNTIF(BT$8:BT27,"x")</f>
        <v>0</v>
      </c>
      <c r="Y27" s="106">
        <f>COUNTIF(BU$8:BU27,"x")</f>
        <v>0</v>
      </c>
      <c r="Z27" s="106">
        <f>COUNTIF(BV$8:BV27,"x")</f>
        <v>0</v>
      </c>
      <c r="AA27" s="106">
        <f>COUNTIF(BW$8:BW27,"x")</f>
        <v>0</v>
      </c>
      <c r="AB27" s="106">
        <f>COUNTIF(BX$8:BX27,"x")</f>
        <v>0</v>
      </c>
      <c r="AC27" s="106">
        <f>COUNTIF(BY$8:BY27,"x")</f>
        <v>0</v>
      </c>
      <c r="AD27" s="106">
        <f>COUNTIF(BZ$8:BZ27,"x")</f>
        <v>0</v>
      </c>
      <c r="AE27" s="106">
        <f>COUNTIF(CA$8:CA27,"x")</f>
        <v>0</v>
      </c>
      <c r="AF27" s="106">
        <f>COUNTIF(CB$8:CB27,"x")</f>
        <v>0</v>
      </c>
      <c r="AG27" s="106">
        <f>COUNTIF(CC$8:CC27,"x")</f>
        <v>0</v>
      </c>
      <c r="AH27" s="106">
        <f>COUNTIF(CD$8:CD27,"x")</f>
        <v>0</v>
      </c>
      <c r="AI27" s="106">
        <f>COUNTIF(CE$8:CE27,"x")</f>
        <v>0</v>
      </c>
      <c r="AJ27" s="106">
        <f>COUNTIF(CF$8:CF27,"x")</f>
        <v>0</v>
      </c>
      <c r="AK27" s="106">
        <f>COUNTIF(BH$8:BH27,"x")</f>
        <v>0</v>
      </c>
      <c r="AL27" s="106">
        <f>COUNTIF(BI$8:BI27,"x")</f>
        <v>0</v>
      </c>
      <c r="AM27" s="106">
        <f>COUNTIF(BJ$8:BJ27,"x")</f>
        <v>0</v>
      </c>
      <c r="AN27" s="106">
        <f>COUNTIF(BK$8:BK27,"x")</f>
        <v>0</v>
      </c>
      <c r="AO27" s="106">
        <f>COUNTIF(BL$8:BL27,"x")</f>
        <v>0</v>
      </c>
      <c r="AP27" s="106">
        <f>COUNTIF(CG$8:CG27,"x")</f>
        <v>0</v>
      </c>
      <c r="AQ27" s="106">
        <f>COUNTIF(CH$8:CH27,"x")</f>
        <v>0</v>
      </c>
      <c r="AR27" s="106">
        <f>COUNTIF(CI$8:CI27,"x")</f>
        <v>0</v>
      </c>
      <c r="AS27" s="106">
        <f>COUNTIF(CJ$8:CJ27,"x")</f>
        <v>0</v>
      </c>
      <c r="AT27" s="21" t="s">
        <v>202</v>
      </c>
      <c r="AU27" s="24"/>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197</v>
      </c>
      <c r="D28" s="20" t="s">
        <v>52</v>
      </c>
      <c r="E28" s="106">
        <f>COUNTIF(AV$8:AV28,"x")</f>
        <v>0</v>
      </c>
      <c r="F28" s="106">
        <f>COUNTIF(AW$8:AW28,"x")</f>
        <v>0</v>
      </c>
      <c r="G28" s="106">
        <f>COUNTIF(AX$8:AX28,"x")</f>
        <v>0</v>
      </c>
      <c r="H28" s="106">
        <f>COUNTIF(AY$8:AY28,"x")</f>
        <v>0</v>
      </c>
      <c r="I28" s="106">
        <f>COUNTIF(AZ$8:AZ28,"x")</f>
        <v>0</v>
      </c>
      <c r="J28" s="106">
        <f>COUNTIF(BA$8:BA28,"x")</f>
        <v>0</v>
      </c>
      <c r="K28" s="106">
        <f>COUNTIF(BB$8:BB28,"x")</f>
        <v>0</v>
      </c>
      <c r="L28" s="106">
        <f>COUNTIF(BC$8:BC28,"x")</f>
        <v>0</v>
      </c>
      <c r="M28" s="106">
        <f>COUNTIF(BD$8:BD28,"x")</f>
        <v>0</v>
      </c>
      <c r="N28" s="106">
        <f>COUNTIF(BE$8:BE28,"x")</f>
        <v>0</v>
      </c>
      <c r="O28" s="106">
        <f>COUNTIF(BF$8:BF28,"x")</f>
        <v>0</v>
      </c>
      <c r="P28" s="106">
        <f>COUNTIF(BG$8:BG28,"x")</f>
        <v>0</v>
      </c>
      <c r="Q28" s="106">
        <f>COUNTIF(BM$8:BM28,"x")</f>
        <v>0</v>
      </c>
      <c r="R28" s="106">
        <f>COUNTIF(BN$8:BN28,"x")</f>
        <v>0</v>
      </c>
      <c r="S28" s="106">
        <f>COUNTIF(BO$8:BO28,"x")</f>
        <v>0</v>
      </c>
      <c r="T28" s="106">
        <f>COUNTIF(BP$8:BP28,"x")</f>
        <v>0</v>
      </c>
      <c r="U28" s="106">
        <f>COUNTIF(BQ$8:BQ28,"x")</f>
        <v>0</v>
      </c>
      <c r="V28" s="106">
        <f>COUNTIF(BR$8:BR28,"x")</f>
        <v>0</v>
      </c>
      <c r="W28" s="106">
        <f>COUNTIF(BS$8:BS28,"x")</f>
        <v>0</v>
      </c>
      <c r="X28" s="106">
        <f>COUNTIF(BT$8:BT28,"x")</f>
        <v>0</v>
      </c>
      <c r="Y28" s="106">
        <f>COUNTIF(BU$8:BU28,"x")</f>
        <v>0</v>
      </c>
      <c r="Z28" s="106">
        <f>COUNTIF(BV$8:BV28,"x")</f>
        <v>0</v>
      </c>
      <c r="AA28" s="106">
        <f>COUNTIF(BW$8:BW28,"x")</f>
        <v>0</v>
      </c>
      <c r="AB28" s="106">
        <f>COUNTIF(BX$8:BX28,"x")</f>
        <v>0</v>
      </c>
      <c r="AC28" s="106">
        <f>COUNTIF(BY$8:BY28,"x")</f>
        <v>0</v>
      </c>
      <c r="AD28" s="106">
        <f>COUNTIF(BZ$8:BZ28,"x")</f>
        <v>0</v>
      </c>
      <c r="AE28" s="106">
        <f>COUNTIF(CA$8:CA28,"x")</f>
        <v>0</v>
      </c>
      <c r="AF28" s="106">
        <f>COUNTIF(CB$8:CB28,"x")</f>
        <v>0</v>
      </c>
      <c r="AG28" s="106">
        <f>COUNTIF(CC$8:CC28,"x")</f>
        <v>0</v>
      </c>
      <c r="AH28" s="106">
        <f>COUNTIF(CD$8:CD28,"x")</f>
        <v>0</v>
      </c>
      <c r="AI28" s="106">
        <f>COUNTIF(CE$8:CE28,"x")</f>
        <v>0</v>
      </c>
      <c r="AJ28" s="106">
        <f>COUNTIF(CF$8:CF28,"x")</f>
        <v>0</v>
      </c>
      <c r="AK28" s="106">
        <f>COUNTIF(BH$8:BH28,"x")</f>
        <v>0</v>
      </c>
      <c r="AL28" s="106">
        <f>COUNTIF(BI$8:BI28,"x")</f>
        <v>0</v>
      </c>
      <c r="AM28" s="106">
        <f>COUNTIF(BJ$8:BJ28,"x")</f>
        <v>0</v>
      </c>
      <c r="AN28" s="106">
        <f>COUNTIF(BK$8:BK28,"x")</f>
        <v>0</v>
      </c>
      <c r="AO28" s="106">
        <f>COUNTIF(BL$8:BL28,"x")</f>
        <v>0</v>
      </c>
      <c r="AP28" s="106">
        <f>COUNTIF(CG$8:CG28,"x")</f>
        <v>0</v>
      </c>
      <c r="AQ28" s="106">
        <f>COUNTIF(CH$8:CH28,"x")</f>
        <v>0</v>
      </c>
      <c r="AR28" s="106">
        <f>COUNTIF(CI$8:CI28,"x")</f>
        <v>0</v>
      </c>
      <c r="AS28" s="106">
        <f>COUNTIF(CJ$8:CJ28,"x")</f>
        <v>0</v>
      </c>
      <c r="AT28" s="21" t="s">
        <v>203</v>
      </c>
      <c r="AU28" s="24"/>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198</v>
      </c>
      <c r="D29" s="20" t="s">
        <v>52</v>
      </c>
      <c r="E29" s="106">
        <f>COUNTIF(AV$8:AV29,"x")</f>
        <v>0</v>
      </c>
      <c r="F29" s="106">
        <f>COUNTIF(AW$8:AW29,"x")</f>
        <v>0</v>
      </c>
      <c r="G29" s="106">
        <f>COUNTIF(AX$8:AX29,"x")</f>
        <v>0</v>
      </c>
      <c r="H29" s="106">
        <f>COUNTIF(AY$8:AY29,"x")</f>
        <v>0</v>
      </c>
      <c r="I29" s="106">
        <f>COUNTIF(AZ$8:AZ29,"x")</f>
        <v>0</v>
      </c>
      <c r="J29" s="106">
        <f>COUNTIF(BA$8:BA29,"x")</f>
        <v>0</v>
      </c>
      <c r="K29" s="106">
        <f>COUNTIF(BB$8:BB29,"x")</f>
        <v>0</v>
      </c>
      <c r="L29" s="106">
        <f>COUNTIF(BC$8:BC29,"x")</f>
        <v>0</v>
      </c>
      <c r="M29" s="106">
        <f>COUNTIF(BD$8:BD29,"x")</f>
        <v>0</v>
      </c>
      <c r="N29" s="106">
        <f>COUNTIF(BE$8:BE29,"x")</f>
        <v>0</v>
      </c>
      <c r="O29" s="106">
        <f>COUNTIF(BF$8:BF29,"x")</f>
        <v>0</v>
      </c>
      <c r="P29" s="106">
        <f>COUNTIF(BG$8:BG29,"x")</f>
        <v>0</v>
      </c>
      <c r="Q29" s="106">
        <f>COUNTIF(BM$8:BM29,"x")</f>
        <v>0</v>
      </c>
      <c r="R29" s="106">
        <f>COUNTIF(BN$8:BN29,"x")</f>
        <v>0</v>
      </c>
      <c r="S29" s="106">
        <f>COUNTIF(BO$8:BO29,"x")</f>
        <v>0</v>
      </c>
      <c r="T29" s="106">
        <f>COUNTIF(BP$8:BP29,"x")</f>
        <v>0</v>
      </c>
      <c r="U29" s="106">
        <f>COUNTIF(BQ$8:BQ29,"x")</f>
        <v>0</v>
      </c>
      <c r="V29" s="106">
        <f>COUNTIF(BR$8:BR29,"x")</f>
        <v>0</v>
      </c>
      <c r="W29" s="106">
        <f>COUNTIF(BS$8:BS29,"x")</f>
        <v>0</v>
      </c>
      <c r="X29" s="106">
        <f>COUNTIF(BT$8:BT29,"x")</f>
        <v>0</v>
      </c>
      <c r="Y29" s="106">
        <f>COUNTIF(BU$8:BU29,"x")</f>
        <v>0</v>
      </c>
      <c r="Z29" s="106">
        <f>COUNTIF(BV$8:BV29,"x")</f>
        <v>0</v>
      </c>
      <c r="AA29" s="106">
        <f>COUNTIF(BW$8:BW29,"x")</f>
        <v>0</v>
      </c>
      <c r="AB29" s="106">
        <f>COUNTIF(BX$8:BX29,"x")</f>
        <v>0</v>
      </c>
      <c r="AC29" s="106">
        <f>COUNTIF(BY$8:BY29,"x")</f>
        <v>0</v>
      </c>
      <c r="AD29" s="106">
        <f>COUNTIF(BZ$8:BZ29,"x")</f>
        <v>0</v>
      </c>
      <c r="AE29" s="106">
        <f>COUNTIF(CA$8:CA29,"x")</f>
        <v>0</v>
      </c>
      <c r="AF29" s="106">
        <f>COUNTIF(CB$8:CB29,"x")</f>
        <v>0</v>
      </c>
      <c r="AG29" s="106">
        <f>COUNTIF(CC$8:CC29,"x")</f>
        <v>0</v>
      </c>
      <c r="AH29" s="106">
        <f>COUNTIF(CD$8:CD29,"x")</f>
        <v>0</v>
      </c>
      <c r="AI29" s="106">
        <f>COUNTIF(CE$8:CE29,"x")</f>
        <v>0</v>
      </c>
      <c r="AJ29" s="106">
        <f>COUNTIF(CF$8:CF29,"x")</f>
        <v>0</v>
      </c>
      <c r="AK29" s="106">
        <f>COUNTIF(BH$8:BH29,"x")</f>
        <v>0</v>
      </c>
      <c r="AL29" s="106">
        <f>COUNTIF(BI$8:BI29,"x")</f>
        <v>0</v>
      </c>
      <c r="AM29" s="106">
        <f>COUNTIF(BJ$8:BJ29,"x")</f>
        <v>0</v>
      </c>
      <c r="AN29" s="106">
        <f>COUNTIF(BK$8:BK29,"x")</f>
        <v>0</v>
      </c>
      <c r="AO29" s="106">
        <f>COUNTIF(BL$8:BL29,"x")</f>
        <v>0</v>
      </c>
      <c r="AP29" s="106">
        <f>COUNTIF(CG$8:CG29,"x")</f>
        <v>0</v>
      </c>
      <c r="AQ29" s="106">
        <f>COUNTIF(CH$8:CH29,"x")</f>
        <v>0</v>
      </c>
      <c r="AR29" s="106">
        <f>COUNTIF(CI$8:CI29,"x")</f>
        <v>0</v>
      </c>
      <c r="AS29" s="106">
        <f>COUNTIF(CJ$8:CJ29,"x")</f>
        <v>0</v>
      </c>
      <c r="AT29" s="21" t="s">
        <v>206</v>
      </c>
      <c r="AU29" s="24"/>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0" t="s">
        <v>55</v>
      </c>
      <c r="D30" s="20" t="s">
        <v>56</v>
      </c>
      <c r="E30" s="106">
        <f>COUNTIF(AV$8:AV30,"x")</f>
        <v>0</v>
      </c>
      <c r="F30" s="106">
        <f>COUNTIF(AW$8:AW30,"x")</f>
        <v>0</v>
      </c>
      <c r="G30" s="106">
        <f>COUNTIF(AX$8:AX30,"x")</f>
        <v>0</v>
      </c>
      <c r="H30" s="106">
        <f>COUNTIF(AY$8:AY30,"x")</f>
        <v>0</v>
      </c>
      <c r="I30" s="106">
        <f>COUNTIF(AZ$8:AZ30,"x")</f>
        <v>0</v>
      </c>
      <c r="J30" s="106">
        <f>COUNTIF(BA$8:BA30,"x")</f>
        <v>0</v>
      </c>
      <c r="K30" s="106">
        <f>COUNTIF(BB$8:BB30,"x")</f>
        <v>0</v>
      </c>
      <c r="L30" s="106">
        <f>COUNTIF(BC$8:BC30,"x")</f>
        <v>0</v>
      </c>
      <c r="M30" s="106">
        <f>COUNTIF(BD$8:BD30,"x")</f>
        <v>0</v>
      </c>
      <c r="N30" s="106">
        <f>COUNTIF(BE$8:BE30,"x")</f>
        <v>0</v>
      </c>
      <c r="O30" s="106">
        <f>COUNTIF(BF$8:BF30,"x")</f>
        <v>0</v>
      </c>
      <c r="P30" s="106">
        <f>COUNTIF(BG$8:BG30,"x")</f>
        <v>0</v>
      </c>
      <c r="Q30" s="106">
        <f>COUNTIF(BM$8:BM30,"x")</f>
        <v>0</v>
      </c>
      <c r="R30" s="106">
        <f>COUNTIF(BN$8:BN30,"x")</f>
        <v>0</v>
      </c>
      <c r="S30" s="106">
        <f>COUNTIF(BO$8:BO30,"x")</f>
        <v>0</v>
      </c>
      <c r="T30" s="106">
        <f>COUNTIF(BP$8:BP30,"x")</f>
        <v>0</v>
      </c>
      <c r="U30" s="106">
        <f>COUNTIF(BQ$8:BQ30,"x")</f>
        <v>0</v>
      </c>
      <c r="V30" s="106">
        <f>COUNTIF(BR$8:BR30,"x")</f>
        <v>0</v>
      </c>
      <c r="W30" s="106">
        <f>COUNTIF(BS$8:BS30,"x")</f>
        <v>0</v>
      </c>
      <c r="X30" s="106">
        <f>COUNTIF(BT$8:BT30,"x")</f>
        <v>0</v>
      </c>
      <c r="Y30" s="106">
        <f>COUNTIF(BU$8:BU30,"x")</f>
        <v>0</v>
      </c>
      <c r="Z30" s="106">
        <f>COUNTIF(BV$8:BV30,"x")</f>
        <v>0</v>
      </c>
      <c r="AA30" s="106">
        <f>COUNTIF(BW$8:BW30,"x")</f>
        <v>0</v>
      </c>
      <c r="AB30" s="106">
        <f>COUNTIF(BX$8:BX30,"x")</f>
        <v>0</v>
      </c>
      <c r="AC30" s="106">
        <f>COUNTIF(BY$8:BY30,"x")</f>
        <v>0</v>
      </c>
      <c r="AD30" s="106">
        <f>COUNTIF(BZ$8:BZ30,"x")</f>
        <v>0</v>
      </c>
      <c r="AE30" s="106">
        <f>COUNTIF(CA$8:CA30,"x")</f>
        <v>0</v>
      </c>
      <c r="AF30" s="106">
        <f>COUNTIF(CB$8:CB30,"x")</f>
        <v>0</v>
      </c>
      <c r="AG30" s="106">
        <f>COUNTIF(CC$8:CC30,"x")</f>
        <v>0</v>
      </c>
      <c r="AH30" s="106">
        <f>COUNTIF(CD$8:CD30,"x")</f>
        <v>0</v>
      </c>
      <c r="AI30" s="106">
        <f>COUNTIF(CE$8:CE30,"x")</f>
        <v>0</v>
      </c>
      <c r="AJ30" s="106">
        <f>COUNTIF(CF$8:CF30,"x")</f>
        <v>0</v>
      </c>
      <c r="AK30" s="106">
        <f>COUNTIF(BH$8:BH30,"x")</f>
        <v>0</v>
      </c>
      <c r="AL30" s="106">
        <f>COUNTIF(BI$8:BI30,"x")</f>
        <v>0</v>
      </c>
      <c r="AM30" s="106">
        <f>COUNTIF(BJ$8:BJ30,"x")</f>
        <v>0</v>
      </c>
      <c r="AN30" s="106">
        <f>COUNTIF(BK$8:BK30,"x")</f>
        <v>0</v>
      </c>
      <c r="AO30" s="106">
        <f>COUNTIF(BL$8:BL30,"x")</f>
        <v>0</v>
      </c>
      <c r="AP30" s="106">
        <f>COUNTIF(CG$8:CG30,"x")</f>
        <v>0</v>
      </c>
      <c r="AQ30" s="106">
        <f>COUNTIF(CH$8:CH30,"x")</f>
        <v>0</v>
      </c>
      <c r="AR30" s="106">
        <f>COUNTIF(CI$8:CI30,"x")</f>
        <v>0</v>
      </c>
      <c r="AS30" s="106">
        <f>COUNTIF(CJ$8:CJ30,"x")</f>
        <v>0</v>
      </c>
      <c r="AT30" s="21" t="s">
        <v>111</v>
      </c>
      <c r="AU30" s="24"/>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41</v>
      </c>
    </row>
    <row r="31" spans="2:89" x14ac:dyDescent="0.25">
      <c r="B31" s="16">
        <v>34</v>
      </c>
      <c r="C31" s="181"/>
      <c r="D31" s="20" t="s">
        <v>57</v>
      </c>
      <c r="E31" s="106">
        <f>COUNTIF(AV$8:AV31,"x")</f>
        <v>0</v>
      </c>
      <c r="F31" s="106">
        <f>COUNTIF(AW$8:AW31,"x")</f>
        <v>0</v>
      </c>
      <c r="G31" s="106">
        <f>COUNTIF(AX$8:AX31,"x")</f>
        <v>0</v>
      </c>
      <c r="H31" s="106">
        <f>COUNTIF(AY$8:AY31,"x")</f>
        <v>0</v>
      </c>
      <c r="I31" s="106">
        <f>COUNTIF(AZ$8:AZ31,"x")</f>
        <v>0</v>
      </c>
      <c r="J31" s="106">
        <f>COUNTIF(BA$8:BA31,"x")</f>
        <v>0</v>
      </c>
      <c r="K31" s="106">
        <f>COUNTIF(BB$8:BB31,"x")</f>
        <v>0</v>
      </c>
      <c r="L31" s="106">
        <f>COUNTIF(BC$8:BC31,"x")</f>
        <v>0</v>
      </c>
      <c r="M31" s="106">
        <f>COUNTIF(BD$8:BD31,"x")</f>
        <v>0</v>
      </c>
      <c r="N31" s="106">
        <f>COUNTIF(BE$8:BE31,"x")</f>
        <v>0</v>
      </c>
      <c r="O31" s="106">
        <f>COUNTIF(BF$8:BF31,"x")</f>
        <v>0</v>
      </c>
      <c r="P31" s="106">
        <f>COUNTIF(BG$8:BG31,"x")</f>
        <v>0</v>
      </c>
      <c r="Q31" s="106">
        <f>COUNTIF(BM$8:BM31,"x")</f>
        <v>0</v>
      </c>
      <c r="R31" s="106">
        <f>COUNTIF(BN$8:BN31,"x")</f>
        <v>0</v>
      </c>
      <c r="S31" s="106">
        <f>COUNTIF(BO$8:BO31,"x")</f>
        <v>0</v>
      </c>
      <c r="T31" s="106">
        <f>COUNTIF(BP$8:BP31,"x")</f>
        <v>0</v>
      </c>
      <c r="U31" s="106">
        <f>COUNTIF(BQ$8:BQ31,"x")</f>
        <v>0</v>
      </c>
      <c r="V31" s="106">
        <f>COUNTIF(BR$8:BR31,"x")</f>
        <v>0</v>
      </c>
      <c r="W31" s="106">
        <f>COUNTIF(BS$8:BS31,"x")</f>
        <v>0</v>
      </c>
      <c r="X31" s="106">
        <f>COUNTIF(BT$8:BT31,"x")</f>
        <v>0</v>
      </c>
      <c r="Y31" s="106">
        <f>COUNTIF(BU$8:BU31,"x")</f>
        <v>0</v>
      </c>
      <c r="Z31" s="106">
        <f>COUNTIF(BV$8:BV31,"x")</f>
        <v>0</v>
      </c>
      <c r="AA31" s="106">
        <f>COUNTIF(BW$8:BW31,"x")</f>
        <v>0</v>
      </c>
      <c r="AB31" s="106">
        <f>COUNTIF(BX$8:BX31,"x")</f>
        <v>0</v>
      </c>
      <c r="AC31" s="106">
        <f>COUNTIF(BY$8:BY31,"x")</f>
        <v>0</v>
      </c>
      <c r="AD31" s="106">
        <f>COUNTIF(BZ$8:BZ31,"x")</f>
        <v>0</v>
      </c>
      <c r="AE31" s="106">
        <f>COUNTIF(CA$8:CA31,"x")</f>
        <v>0</v>
      </c>
      <c r="AF31" s="106">
        <f>COUNTIF(CB$8:CB31,"x")</f>
        <v>0</v>
      </c>
      <c r="AG31" s="106">
        <f>COUNTIF(CC$8:CC31,"x")</f>
        <v>0</v>
      </c>
      <c r="AH31" s="106">
        <f>COUNTIF(CD$8:CD31,"x")</f>
        <v>0</v>
      </c>
      <c r="AI31" s="106">
        <f>COUNTIF(CE$8:CE31,"x")</f>
        <v>0</v>
      </c>
      <c r="AJ31" s="106">
        <f>COUNTIF(CF$8:CF31,"x")</f>
        <v>0</v>
      </c>
      <c r="AK31" s="106">
        <f>COUNTIF(BH$8:BH31,"x")</f>
        <v>0</v>
      </c>
      <c r="AL31" s="106">
        <f>COUNTIF(BI$8:BI31,"x")</f>
        <v>0</v>
      </c>
      <c r="AM31" s="106">
        <f>COUNTIF(BJ$8:BJ31,"x")</f>
        <v>0</v>
      </c>
      <c r="AN31" s="106">
        <f>COUNTIF(BK$8:BK31,"x")</f>
        <v>0</v>
      </c>
      <c r="AO31" s="106">
        <f>COUNTIF(BL$8:BL31,"x")</f>
        <v>0</v>
      </c>
      <c r="AP31" s="106">
        <f>COUNTIF(CG$8:CG31,"x")</f>
        <v>0</v>
      </c>
      <c r="AQ31" s="106">
        <f>COUNTIF(CH$8:CH31,"x")</f>
        <v>0</v>
      </c>
      <c r="AR31" s="106">
        <f>COUNTIF(CI$8:CI31,"x")</f>
        <v>0</v>
      </c>
      <c r="AS31" s="106">
        <f>COUNTIF(CJ$8:CJ31,"x")</f>
        <v>0</v>
      </c>
      <c r="AT31" s="21" t="s">
        <v>112</v>
      </c>
      <c r="AU31" s="24"/>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78" t="s">
        <v>58</v>
      </c>
      <c r="D32" s="20" t="s">
        <v>56</v>
      </c>
      <c r="E32" s="106">
        <f>COUNTIF(AV$8:AV32,"x")</f>
        <v>0</v>
      </c>
      <c r="F32" s="106">
        <f>COUNTIF(AW$8:AW32,"x")</f>
        <v>0</v>
      </c>
      <c r="G32" s="106">
        <f>COUNTIF(AX$8:AX32,"x")</f>
        <v>0</v>
      </c>
      <c r="H32" s="106">
        <f>COUNTIF(AY$8:AY32,"x")</f>
        <v>0</v>
      </c>
      <c r="I32" s="106">
        <f>COUNTIF(AZ$8:AZ32,"x")</f>
        <v>0</v>
      </c>
      <c r="J32" s="106">
        <f>COUNTIF(BA$8:BA32,"x")</f>
        <v>0</v>
      </c>
      <c r="K32" s="106">
        <f>COUNTIF(BB$8:BB32,"x")</f>
        <v>0</v>
      </c>
      <c r="L32" s="106">
        <f>COUNTIF(BC$8:BC32,"x")</f>
        <v>0</v>
      </c>
      <c r="M32" s="106">
        <f>COUNTIF(BD$8:BD32,"x")</f>
        <v>0</v>
      </c>
      <c r="N32" s="106">
        <f>COUNTIF(BE$8:BE32,"x")</f>
        <v>0</v>
      </c>
      <c r="O32" s="106">
        <f>COUNTIF(BF$8:BF32,"x")</f>
        <v>0</v>
      </c>
      <c r="P32" s="106">
        <f>COUNTIF(BG$8:BG32,"x")</f>
        <v>0</v>
      </c>
      <c r="Q32" s="106">
        <f>COUNTIF(BM$8:BM32,"x")</f>
        <v>0</v>
      </c>
      <c r="R32" s="106">
        <f>COUNTIF(BN$8:BN32,"x")</f>
        <v>0</v>
      </c>
      <c r="S32" s="106">
        <f>COUNTIF(BO$8:BO32,"x")</f>
        <v>0</v>
      </c>
      <c r="T32" s="106">
        <f>COUNTIF(BP$8:BP32,"x")</f>
        <v>0</v>
      </c>
      <c r="U32" s="106">
        <f>COUNTIF(BQ$8:BQ32,"x")</f>
        <v>0</v>
      </c>
      <c r="V32" s="106">
        <f>COUNTIF(BR$8:BR32,"x")</f>
        <v>0</v>
      </c>
      <c r="W32" s="106">
        <f>COUNTIF(BS$8:BS32,"x")</f>
        <v>0</v>
      </c>
      <c r="X32" s="106">
        <f>COUNTIF(BT$8:BT32,"x")</f>
        <v>0</v>
      </c>
      <c r="Y32" s="106">
        <f>COUNTIF(BU$8:BU32,"x")</f>
        <v>0</v>
      </c>
      <c r="Z32" s="106">
        <f>COUNTIF(BV$8:BV32,"x")</f>
        <v>0</v>
      </c>
      <c r="AA32" s="106">
        <f>COUNTIF(BW$8:BW32,"x")</f>
        <v>0</v>
      </c>
      <c r="AB32" s="106">
        <f>COUNTIF(BX$8:BX32,"x")</f>
        <v>0</v>
      </c>
      <c r="AC32" s="106">
        <f>COUNTIF(BY$8:BY32,"x")</f>
        <v>0</v>
      </c>
      <c r="AD32" s="106">
        <f>COUNTIF(BZ$8:BZ32,"x")</f>
        <v>0</v>
      </c>
      <c r="AE32" s="106">
        <f>COUNTIF(CA$8:CA32,"x")</f>
        <v>0</v>
      </c>
      <c r="AF32" s="106">
        <f>COUNTIF(CB$8:CB32,"x")</f>
        <v>0</v>
      </c>
      <c r="AG32" s="106">
        <f>COUNTIF(CC$8:CC32,"x")</f>
        <v>0</v>
      </c>
      <c r="AH32" s="106">
        <f>COUNTIF(CD$8:CD32,"x")</f>
        <v>0</v>
      </c>
      <c r="AI32" s="106">
        <f>COUNTIF(CE$8:CE32,"x")</f>
        <v>0</v>
      </c>
      <c r="AJ32" s="106">
        <f>COUNTIF(CF$8:CF32,"x")</f>
        <v>0</v>
      </c>
      <c r="AK32" s="106">
        <f>COUNTIF(BH$8:BH32,"x")</f>
        <v>0</v>
      </c>
      <c r="AL32" s="106">
        <f>COUNTIF(BI$8:BI32,"x")</f>
        <v>0</v>
      </c>
      <c r="AM32" s="106">
        <f>COUNTIF(BJ$8:BJ32,"x")</f>
        <v>0</v>
      </c>
      <c r="AN32" s="106">
        <f>COUNTIF(BK$8:BK32,"x")</f>
        <v>0</v>
      </c>
      <c r="AO32" s="106">
        <f>COUNTIF(BL$8:BL32,"x")</f>
        <v>0</v>
      </c>
      <c r="AP32" s="106">
        <f>COUNTIF(CG$8:CG32,"x")</f>
        <v>0</v>
      </c>
      <c r="AQ32" s="106">
        <f>COUNTIF(CH$8:CH32,"x")</f>
        <v>0</v>
      </c>
      <c r="AR32" s="106">
        <f>COUNTIF(CI$8:CI32,"x")</f>
        <v>0</v>
      </c>
      <c r="AS32" s="106">
        <f>COUNTIF(CJ$8:CJ32,"x")</f>
        <v>0</v>
      </c>
      <c r="AT32" s="21" t="s">
        <v>113</v>
      </c>
      <c r="AU32" s="24"/>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41</v>
      </c>
    </row>
    <row r="33" spans="2:89" x14ac:dyDescent="0.25">
      <c r="B33" s="16">
        <v>36</v>
      </c>
      <c r="C33" s="178"/>
      <c r="D33" s="20" t="s">
        <v>57</v>
      </c>
      <c r="E33" s="106">
        <f>COUNTIF(AV$8:AV33,"x")</f>
        <v>0</v>
      </c>
      <c r="F33" s="106">
        <f>COUNTIF(AW$8:AW33,"x")</f>
        <v>0</v>
      </c>
      <c r="G33" s="106">
        <f>COUNTIF(AX$8:AX33,"x")</f>
        <v>0</v>
      </c>
      <c r="H33" s="106">
        <f>COUNTIF(AY$8:AY33,"x")</f>
        <v>0</v>
      </c>
      <c r="I33" s="106">
        <f>COUNTIF(AZ$8:AZ33,"x")</f>
        <v>0</v>
      </c>
      <c r="J33" s="106">
        <f>COUNTIF(BA$8:BA33,"x")</f>
        <v>0</v>
      </c>
      <c r="K33" s="106">
        <f>COUNTIF(BB$8:BB33,"x")</f>
        <v>0</v>
      </c>
      <c r="L33" s="106">
        <f>COUNTIF(BC$8:BC33,"x")</f>
        <v>0</v>
      </c>
      <c r="M33" s="106">
        <f>COUNTIF(BD$8:BD33,"x")</f>
        <v>0</v>
      </c>
      <c r="N33" s="106">
        <f>COUNTIF(BE$8:BE33,"x")</f>
        <v>0</v>
      </c>
      <c r="O33" s="106">
        <f>COUNTIF(BF$8:BF33,"x")</f>
        <v>0</v>
      </c>
      <c r="P33" s="106">
        <f>COUNTIF(BG$8:BG33,"x")</f>
        <v>0</v>
      </c>
      <c r="Q33" s="106">
        <f>COUNTIF(BM$8:BM33,"x")</f>
        <v>0</v>
      </c>
      <c r="R33" s="106">
        <f>COUNTIF(BN$8:BN33,"x")</f>
        <v>0</v>
      </c>
      <c r="S33" s="106">
        <f>COUNTIF(BO$8:BO33,"x")</f>
        <v>0</v>
      </c>
      <c r="T33" s="106">
        <f>COUNTIF(BP$8:BP33,"x")</f>
        <v>0</v>
      </c>
      <c r="U33" s="106">
        <f>COUNTIF(BQ$8:BQ33,"x")</f>
        <v>0</v>
      </c>
      <c r="V33" s="106">
        <f>COUNTIF(BR$8:BR33,"x")</f>
        <v>0</v>
      </c>
      <c r="W33" s="106">
        <f>COUNTIF(BS$8:BS33,"x")</f>
        <v>0</v>
      </c>
      <c r="X33" s="106">
        <f>COUNTIF(BT$8:BT33,"x")</f>
        <v>0</v>
      </c>
      <c r="Y33" s="106">
        <f>COUNTIF(BU$8:BU33,"x")</f>
        <v>0</v>
      </c>
      <c r="Z33" s="106">
        <f>COUNTIF(BV$8:BV33,"x")</f>
        <v>0</v>
      </c>
      <c r="AA33" s="106">
        <f>COUNTIF(BW$8:BW33,"x")</f>
        <v>0</v>
      </c>
      <c r="AB33" s="106">
        <f>COUNTIF(BX$8:BX33,"x")</f>
        <v>0</v>
      </c>
      <c r="AC33" s="106">
        <f>COUNTIF(BY$8:BY33,"x")</f>
        <v>0</v>
      </c>
      <c r="AD33" s="106">
        <f>COUNTIF(BZ$8:BZ33,"x")</f>
        <v>0</v>
      </c>
      <c r="AE33" s="106">
        <f>COUNTIF(CA$8:CA33,"x")</f>
        <v>0</v>
      </c>
      <c r="AF33" s="106">
        <f>COUNTIF(CB$8:CB33,"x")</f>
        <v>0</v>
      </c>
      <c r="AG33" s="106">
        <f>COUNTIF(CC$8:CC33,"x")</f>
        <v>0</v>
      </c>
      <c r="AH33" s="106">
        <f>COUNTIF(CD$8:CD33,"x")</f>
        <v>0</v>
      </c>
      <c r="AI33" s="106">
        <f>COUNTIF(CE$8:CE33,"x")</f>
        <v>0</v>
      </c>
      <c r="AJ33" s="106">
        <f>COUNTIF(CF$8:CF33,"x")</f>
        <v>0</v>
      </c>
      <c r="AK33" s="106">
        <f>COUNTIF(BH$8:BH33,"x")</f>
        <v>0</v>
      </c>
      <c r="AL33" s="106">
        <f>COUNTIF(BI$8:BI33,"x")</f>
        <v>0</v>
      </c>
      <c r="AM33" s="106">
        <f>COUNTIF(BJ$8:BJ33,"x")</f>
        <v>0</v>
      </c>
      <c r="AN33" s="106">
        <f>COUNTIF(BK$8:BK33,"x")</f>
        <v>0</v>
      </c>
      <c r="AO33" s="106">
        <f>COUNTIF(BL$8:BL33,"x")</f>
        <v>0</v>
      </c>
      <c r="AP33" s="106">
        <f>COUNTIF(CG$8:CG33,"x")</f>
        <v>0</v>
      </c>
      <c r="AQ33" s="106">
        <f>COUNTIF(CH$8:CH33,"x")</f>
        <v>0</v>
      </c>
      <c r="AR33" s="106">
        <f>COUNTIF(CI$8:CI33,"x")</f>
        <v>0</v>
      </c>
      <c r="AS33" s="106">
        <f>COUNTIF(CJ$8:CJ33,"x")</f>
        <v>0</v>
      </c>
      <c r="AT33" s="21" t="s">
        <v>114</v>
      </c>
      <c r="AU33" s="24"/>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78" t="s">
        <v>59</v>
      </c>
      <c r="D34" s="20" t="s">
        <v>56</v>
      </c>
      <c r="E34" s="106">
        <f>COUNTIF(AV$8:AV34,"x")</f>
        <v>0</v>
      </c>
      <c r="F34" s="106">
        <f>COUNTIF(AW$8:AW34,"x")</f>
        <v>0</v>
      </c>
      <c r="G34" s="106">
        <f>COUNTIF(AX$8:AX34,"x")</f>
        <v>0</v>
      </c>
      <c r="H34" s="106">
        <f>COUNTIF(AY$8:AY34,"x")</f>
        <v>0</v>
      </c>
      <c r="I34" s="106">
        <f>COUNTIF(AZ$8:AZ34,"x")</f>
        <v>0</v>
      </c>
      <c r="J34" s="106">
        <f>COUNTIF(BA$8:BA34,"x")</f>
        <v>0</v>
      </c>
      <c r="K34" s="106">
        <f>COUNTIF(BB$8:BB34,"x")</f>
        <v>0</v>
      </c>
      <c r="L34" s="106">
        <f>COUNTIF(BC$8:BC34,"x")</f>
        <v>0</v>
      </c>
      <c r="M34" s="106">
        <f>COUNTIF(BD$8:BD34,"x")</f>
        <v>0</v>
      </c>
      <c r="N34" s="106">
        <f>COUNTIF(BE$8:BE34,"x")</f>
        <v>0</v>
      </c>
      <c r="O34" s="106">
        <f>COUNTIF(BF$8:BF34,"x")</f>
        <v>0</v>
      </c>
      <c r="P34" s="106">
        <f>COUNTIF(BG$8:BG34,"x")</f>
        <v>0</v>
      </c>
      <c r="Q34" s="106">
        <f>COUNTIF(BM$8:BM34,"x")</f>
        <v>0</v>
      </c>
      <c r="R34" s="106">
        <f>COUNTIF(BN$8:BN34,"x")</f>
        <v>0</v>
      </c>
      <c r="S34" s="106">
        <f>COUNTIF(BO$8:BO34,"x")</f>
        <v>0</v>
      </c>
      <c r="T34" s="106">
        <f>COUNTIF(BP$8:BP34,"x")</f>
        <v>0</v>
      </c>
      <c r="U34" s="106">
        <f>COUNTIF(BQ$8:BQ34,"x")</f>
        <v>0</v>
      </c>
      <c r="V34" s="106">
        <f>COUNTIF(BR$8:BR34,"x")</f>
        <v>0</v>
      </c>
      <c r="W34" s="106">
        <f>COUNTIF(BS$8:BS34,"x")</f>
        <v>0</v>
      </c>
      <c r="X34" s="106">
        <f>COUNTIF(BT$8:BT34,"x")</f>
        <v>0</v>
      </c>
      <c r="Y34" s="106">
        <f>COUNTIF(BU$8:BU34,"x")</f>
        <v>0</v>
      </c>
      <c r="Z34" s="106">
        <f>COUNTIF(BV$8:BV34,"x")</f>
        <v>0</v>
      </c>
      <c r="AA34" s="106">
        <f>COUNTIF(BW$8:BW34,"x")</f>
        <v>0</v>
      </c>
      <c r="AB34" s="106">
        <f>COUNTIF(BX$8:BX34,"x")</f>
        <v>0</v>
      </c>
      <c r="AC34" s="106">
        <f>COUNTIF(BY$8:BY34,"x")</f>
        <v>0</v>
      </c>
      <c r="AD34" s="106">
        <f>COUNTIF(BZ$8:BZ34,"x")</f>
        <v>0</v>
      </c>
      <c r="AE34" s="106">
        <f>COUNTIF(CA$8:CA34,"x")</f>
        <v>0</v>
      </c>
      <c r="AF34" s="106">
        <f>COUNTIF(CB$8:CB34,"x")</f>
        <v>0</v>
      </c>
      <c r="AG34" s="106">
        <f>COUNTIF(CC$8:CC34,"x")</f>
        <v>0</v>
      </c>
      <c r="AH34" s="106">
        <f>COUNTIF(CD$8:CD34,"x")</f>
        <v>0</v>
      </c>
      <c r="AI34" s="106">
        <f>COUNTIF(CE$8:CE34,"x")</f>
        <v>0</v>
      </c>
      <c r="AJ34" s="106">
        <f>COUNTIF(CF$8:CF34,"x")</f>
        <v>0</v>
      </c>
      <c r="AK34" s="106">
        <f>COUNTIF(BH$8:BH34,"x")</f>
        <v>0</v>
      </c>
      <c r="AL34" s="106">
        <f>COUNTIF(BI$8:BI34,"x")</f>
        <v>0</v>
      </c>
      <c r="AM34" s="106">
        <f>COUNTIF(BJ$8:BJ34,"x")</f>
        <v>0</v>
      </c>
      <c r="AN34" s="106">
        <f>COUNTIF(BK$8:BK34,"x")</f>
        <v>0</v>
      </c>
      <c r="AO34" s="106">
        <f>COUNTIF(BL$8:BL34,"x")</f>
        <v>0</v>
      </c>
      <c r="AP34" s="106">
        <f>COUNTIF(CG$8:CG34,"x")</f>
        <v>0</v>
      </c>
      <c r="AQ34" s="106">
        <f>COUNTIF(CH$8:CH34,"x")</f>
        <v>0</v>
      </c>
      <c r="AR34" s="106">
        <f>COUNTIF(CI$8:CI34,"x")</f>
        <v>0</v>
      </c>
      <c r="AS34" s="106">
        <f>COUNTIF(CJ$8:CJ34,"x")</f>
        <v>0</v>
      </c>
      <c r="AT34" s="21" t="s">
        <v>115</v>
      </c>
      <c r="AU34" s="24"/>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78"/>
      <c r="D35" s="20" t="s">
        <v>57</v>
      </c>
      <c r="E35" s="106">
        <f>COUNTIF(AV$8:AV35,"x")</f>
        <v>0</v>
      </c>
      <c r="F35" s="106">
        <f>COUNTIF(AW$8:AW35,"x")</f>
        <v>0</v>
      </c>
      <c r="G35" s="106">
        <f>COUNTIF(AX$8:AX35,"x")</f>
        <v>0</v>
      </c>
      <c r="H35" s="106">
        <f>COUNTIF(AY$8:AY35,"x")</f>
        <v>0</v>
      </c>
      <c r="I35" s="106">
        <f>COUNTIF(AZ$8:AZ35,"x")</f>
        <v>0</v>
      </c>
      <c r="J35" s="106">
        <f>COUNTIF(BA$8:BA35,"x")</f>
        <v>0</v>
      </c>
      <c r="K35" s="106">
        <f>COUNTIF(BB$8:BB35,"x")</f>
        <v>0</v>
      </c>
      <c r="L35" s="106">
        <f>COUNTIF(BC$8:BC35,"x")</f>
        <v>0</v>
      </c>
      <c r="M35" s="106">
        <f>COUNTIF(BD$8:BD35,"x")</f>
        <v>0</v>
      </c>
      <c r="N35" s="106">
        <f>COUNTIF(BE$8:BE35,"x")</f>
        <v>0</v>
      </c>
      <c r="O35" s="106">
        <f>COUNTIF(BF$8:BF35,"x")</f>
        <v>0</v>
      </c>
      <c r="P35" s="106">
        <f>COUNTIF(BG$8:BG35,"x")</f>
        <v>0</v>
      </c>
      <c r="Q35" s="106">
        <f>COUNTIF(BM$8:BM35,"x")</f>
        <v>0</v>
      </c>
      <c r="R35" s="106">
        <f>COUNTIF(BN$8:BN35,"x")</f>
        <v>0</v>
      </c>
      <c r="S35" s="106">
        <f>COUNTIF(BO$8:BO35,"x")</f>
        <v>0</v>
      </c>
      <c r="T35" s="106">
        <f>COUNTIF(BP$8:BP35,"x")</f>
        <v>0</v>
      </c>
      <c r="U35" s="106">
        <f>COUNTIF(BQ$8:BQ35,"x")</f>
        <v>0</v>
      </c>
      <c r="V35" s="106">
        <f>COUNTIF(BR$8:BR35,"x")</f>
        <v>0</v>
      </c>
      <c r="W35" s="106">
        <f>COUNTIF(BS$8:BS35,"x")</f>
        <v>0</v>
      </c>
      <c r="X35" s="106">
        <f>COUNTIF(BT$8:BT35,"x")</f>
        <v>0</v>
      </c>
      <c r="Y35" s="106">
        <f>COUNTIF(BU$8:BU35,"x")</f>
        <v>0</v>
      </c>
      <c r="Z35" s="106">
        <f>COUNTIF(BV$8:BV35,"x")</f>
        <v>0</v>
      </c>
      <c r="AA35" s="106">
        <f>COUNTIF(BW$8:BW35,"x")</f>
        <v>0</v>
      </c>
      <c r="AB35" s="106">
        <f>COUNTIF(BX$8:BX35,"x")</f>
        <v>0</v>
      </c>
      <c r="AC35" s="106">
        <f>COUNTIF(BY$8:BY35,"x")</f>
        <v>0</v>
      </c>
      <c r="AD35" s="106">
        <f>COUNTIF(BZ$8:BZ35,"x")</f>
        <v>0</v>
      </c>
      <c r="AE35" s="106">
        <f>COUNTIF(CA$8:CA35,"x")</f>
        <v>0</v>
      </c>
      <c r="AF35" s="106">
        <f>COUNTIF(CB$8:CB35,"x")</f>
        <v>0</v>
      </c>
      <c r="AG35" s="106">
        <f>COUNTIF(CC$8:CC35,"x")</f>
        <v>0</v>
      </c>
      <c r="AH35" s="106">
        <f>COUNTIF(CD$8:CD35,"x")</f>
        <v>0</v>
      </c>
      <c r="AI35" s="106">
        <f>COUNTIF(CE$8:CE35,"x")</f>
        <v>0</v>
      </c>
      <c r="AJ35" s="106">
        <f>COUNTIF(CF$8:CF35,"x")</f>
        <v>0</v>
      </c>
      <c r="AK35" s="106">
        <f>COUNTIF(BH$8:BH35,"x")</f>
        <v>0</v>
      </c>
      <c r="AL35" s="106">
        <f>COUNTIF(BI$8:BI35,"x")</f>
        <v>0</v>
      </c>
      <c r="AM35" s="106">
        <f>COUNTIF(BJ$8:BJ35,"x")</f>
        <v>0</v>
      </c>
      <c r="AN35" s="106">
        <f>COUNTIF(BK$8:BK35,"x")</f>
        <v>0</v>
      </c>
      <c r="AO35" s="106">
        <f>COUNTIF(BL$8:BL35,"x")</f>
        <v>0</v>
      </c>
      <c r="AP35" s="106">
        <f>COUNTIF(CG$8:CG35,"x")</f>
        <v>0</v>
      </c>
      <c r="AQ35" s="106">
        <f>COUNTIF(CH$8:CH35,"x")</f>
        <v>0</v>
      </c>
      <c r="AR35" s="106">
        <f>COUNTIF(CI$8:CI35,"x")</f>
        <v>0</v>
      </c>
      <c r="AS35" s="106">
        <f>COUNTIF(CJ$8:CJ35,"x")</f>
        <v>0</v>
      </c>
      <c r="AT35" s="21" t="s">
        <v>116</v>
      </c>
      <c r="AU35" s="24"/>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78" t="s">
        <v>88</v>
      </c>
      <c r="D36" s="20" t="s">
        <v>56</v>
      </c>
      <c r="E36" s="106">
        <f>COUNTIF(AV$8:AV36,"x")</f>
        <v>0</v>
      </c>
      <c r="F36" s="106">
        <f>COUNTIF(AW$8:AW36,"x")</f>
        <v>0</v>
      </c>
      <c r="G36" s="106">
        <f>COUNTIF(AX$8:AX36,"x")</f>
        <v>0</v>
      </c>
      <c r="H36" s="106">
        <f>COUNTIF(AY$8:AY36,"x")</f>
        <v>0</v>
      </c>
      <c r="I36" s="106">
        <f>COUNTIF(AZ$8:AZ36,"x")</f>
        <v>0</v>
      </c>
      <c r="J36" s="106">
        <f>COUNTIF(BA$8:BA36,"x")</f>
        <v>0</v>
      </c>
      <c r="K36" s="106">
        <f>COUNTIF(BB$8:BB36,"x")</f>
        <v>0</v>
      </c>
      <c r="L36" s="106">
        <f>COUNTIF(BC$8:BC36,"x")</f>
        <v>0</v>
      </c>
      <c r="M36" s="106">
        <f>COUNTIF(BD$8:BD36,"x")</f>
        <v>0</v>
      </c>
      <c r="N36" s="106">
        <f>COUNTIF(BE$8:BE36,"x")</f>
        <v>0</v>
      </c>
      <c r="O36" s="106">
        <f>COUNTIF(BF$8:BF36,"x")</f>
        <v>0</v>
      </c>
      <c r="P36" s="106">
        <f>COUNTIF(BG$8:BG36,"x")</f>
        <v>0</v>
      </c>
      <c r="Q36" s="106">
        <f>COUNTIF(BM$8:BM36,"x")</f>
        <v>0</v>
      </c>
      <c r="R36" s="106">
        <f>COUNTIF(BN$8:BN36,"x")</f>
        <v>0</v>
      </c>
      <c r="S36" s="106">
        <f>COUNTIF(BO$8:BO36,"x")</f>
        <v>0</v>
      </c>
      <c r="T36" s="106">
        <f>COUNTIF(BP$8:BP36,"x")</f>
        <v>0</v>
      </c>
      <c r="U36" s="106">
        <f>COUNTIF(BQ$8:BQ36,"x")</f>
        <v>0</v>
      </c>
      <c r="V36" s="106">
        <f>COUNTIF(BR$8:BR36,"x")</f>
        <v>0</v>
      </c>
      <c r="W36" s="106">
        <f>COUNTIF(BS$8:BS36,"x")</f>
        <v>0</v>
      </c>
      <c r="X36" s="106">
        <f>COUNTIF(BT$8:BT36,"x")</f>
        <v>0</v>
      </c>
      <c r="Y36" s="106">
        <f>COUNTIF(BU$8:BU36,"x")</f>
        <v>0</v>
      </c>
      <c r="Z36" s="106">
        <f>COUNTIF(BV$8:BV36,"x")</f>
        <v>0</v>
      </c>
      <c r="AA36" s="106">
        <f>COUNTIF(BW$8:BW36,"x")</f>
        <v>0</v>
      </c>
      <c r="AB36" s="106">
        <f>COUNTIF(BX$8:BX36,"x")</f>
        <v>0</v>
      </c>
      <c r="AC36" s="106">
        <f>COUNTIF(BY$8:BY36,"x")</f>
        <v>0</v>
      </c>
      <c r="AD36" s="106">
        <f>COUNTIF(BZ$8:BZ36,"x")</f>
        <v>0</v>
      </c>
      <c r="AE36" s="106">
        <f>COUNTIF(CA$8:CA36,"x")</f>
        <v>0</v>
      </c>
      <c r="AF36" s="106">
        <f>COUNTIF(CB$8:CB36,"x")</f>
        <v>0</v>
      </c>
      <c r="AG36" s="106">
        <f>COUNTIF(CC$8:CC36,"x")</f>
        <v>0</v>
      </c>
      <c r="AH36" s="106">
        <f>COUNTIF(CD$8:CD36,"x")</f>
        <v>0</v>
      </c>
      <c r="AI36" s="106">
        <f>COUNTIF(CE$8:CE36,"x")</f>
        <v>0</v>
      </c>
      <c r="AJ36" s="106">
        <f>COUNTIF(CF$8:CF36,"x")</f>
        <v>0</v>
      </c>
      <c r="AK36" s="106">
        <f>COUNTIF(BH$8:BH36,"x")</f>
        <v>0</v>
      </c>
      <c r="AL36" s="106">
        <f>COUNTIF(BI$8:BI36,"x")</f>
        <v>0</v>
      </c>
      <c r="AM36" s="106">
        <f>COUNTIF(BJ$8:BJ36,"x")</f>
        <v>0</v>
      </c>
      <c r="AN36" s="106">
        <f>COUNTIF(BK$8:BK36,"x")</f>
        <v>0</v>
      </c>
      <c r="AO36" s="106">
        <f>COUNTIF(BL$8:BL36,"x")</f>
        <v>0</v>
      </c>
      <c r="AP36" s="106">
        <f>COUNTIF(CG$8:CG36,"x")</f>
        <v>0</v>
      </c>
      <c r="AQ36" s="106">
        <f>COUNTIF(CH$8:CH36,"x")</f>
        <v>0</v>
      </c>
      <c r="AR36" s="106">
        <f>COUNTIF(CI$8:CI36,"x")</f>
        <v>0</v>
      </c>
      <c r="AS36" s="106">
        <f>COUNTIF(CJ$8:CJ36,"x")</f>
        <v>0</v>
      </c>
      <c r="AT36" s="21" t="s">
        <v>117</v>
      </c>
      <c r="AU36" s="24"/>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78"/>
      <c r="D37" s="20" t="s">
        <v>57</v>
      </c>
      <c r="E37" s="106">
        <f>COUNTIF(AV$8:AV37,"x")</f>
        <v>0</v>
      </c>
      <c r="F37" s="106">
        <f>COUNTIF(AW$8:AW37,"x")</f>
        <v>0</v>
      </c>
      <c r="G37" s="106">
        <f>COUNTIF(AX$8:AX37,"x")</f>
        <v>0</v>
      </c>
      <c r="H37" s="106">
        <f>COUNTIF(AY$8:AY37,"x")</f>
        <v>0</v>
      </c>
      <c r="I37" s="106">
        <f>COUNTIF(AZ$8:AZ37,"x")</f>
        <v>0</v>
      </c>
      <c r="J37" s="106">
        <f>COUNTIF(BA$8:BA37,"x")</f>
        <v>0</v>
      </c>
      <c r="K37" s="106">
        <f>COUNTIF(BB$8:BB37,"x")</f>
        <v>0</v>
      </c>
      <c r="L37" s="106">
        <f>COUNTIF(BC$8:BC37,"x")</f>
        <v>0</v>
      </c>
      <c r="M37" s="106">
        <f>COUNTIF(BD$8:BD37,"x")</f>
        <v>0</v>
      </c>
      <c r="N37" s="106">
        <f>COUNTIF(BE$8:BE37,"x")</f>
        <v>0</v>
      </c>
      <c r="O37" s="106">
        <f>COUNTIF(BF$8:BF37,"x")</f>
        <v>0</v>
      </c>
      <c r="P37" s="106">
        <f>COUNTIF(BG$8:BG37,"x")</f>
        <v>0</v>
      </c>
      <c r="Q37" s="106">
        <f>COUNTIF(BM$8:BM37,"x")</f>
        <v>0</v>
      </c>
      <c r="R37" s="106">
        <f>COUNTIF(BN$8:BN37,"x")</f>
        <v>0</v>
      </c>
      <c r="S37" s="106">
        <f>COUNTIF(BO$8:BO37,"x")</f>
        <v>0</v>
      </c>
      <c r="T37" s="106">
        <f>COUNTIF(BP$8:BP37,"x")</f>
        <v>0</v>
      </c>
      <c r="U37" s="106">
        <f>COUNTIF(BQ$8:BQ37,"x")</f>
        <v>0</v>
      </c>
      <c r="V37" s="106">
        <f>COUNTIF(BR$8:BR37,"x")</f>
        <v>0</v>
      </c>
      <c r="W37" s="106">
        <f>COUNTIF(BS$8:BS37,"x")</f>
        <v>0</v>
      </c>
      <c r="X37" s="106">
        <f>COUNTIF(BT$8:BT37,"x")</f>
        <v>0</v>
      </c>
      <c r="Y37" s="106">
        <f>COUNTIF(BU$8:BU37,"x")</f>
        <v>0</v>
      </c>
      <c r="Z37" s="106">
        <f>COUNTIF(BV$8:BV37,"x")</f>
        <v>0</v>
      </c>
      <c r="AA37" s="106">
        <f>COUNTIF(BW$8:BW37,"x")</f>
        <v>0</v>
      </c>
      <c r="AB37" s="106">
        <f>COUNTIF(BX$8:BX37,"x")</f>
        <v>0</v>
      </c>
      <c r="AC37" s="106">
        <f>COUNTIF(BY$8:BY37,"x")</f>
        <v>0</v>
      </c>
      <c r="AD37" s="106">
        <f>COUNTIF(BZ$8:BZ37,"x")</f>
        <v>0</v>
      </c>
      <c r="AE37" s="106">
        <f>COUNTIF(CA$8:CA37,"x")</f>
        <v>0</v>
      </c>
      <c r="AF37" s="106">
        <f>COUNTIF(CB$8:CB37,"x")</f>
        <v>0</v>
      </c>
      <c r="AG37" s="106">
        <f>COUNTIF(CC$8:CC37,"x")</f>
        <v>0</v>
      </c>
      <c r="AH37" s="106">
        <f>COUNTIF(CD$8:CD37,"x")</f>
        <v>0</v>
      </c>
      <c r="AI37" s="106">
        <f>COUNTIF(CE$8:CE37,"x")</f>
        <v>0</v>
      </c>
      <c r="AJ37" s="106">
        <f>COUNTIF(CF$8:CF37,"x")</f>
        <v>0</v>
      </c>
      <c r="AK37" s="106">
        <f>COUNTIF(BH$8:BH37,"x")</f>
        <v>0</v>
      </c>
      <c r="AL37" s="106">
        <f>COUNTIF(BI$8:BI37,"x")</f>
        <v>0</v>
      </c>
      <c r="AM37" s="106">
        <f>COUNTIF(BJ$8:BJ37,"x")</f>
        <v>0</v>
      </c>
      <c r="AN37" s="106">
        <f>COUNTIF(BK$8:BK37,"x")</f>
        <v>0</v>
      </c>
      <c r="AO37" s="106">
        <f>COUNTIF(BL$8:BL37,"x")</f>
        <v>0</v>
      </c>
      <c r="AP37" s="106">
        <f>COUNTIF(CG$8:CG37,"x")</f>
        <v>0</v>
      </c>
      <c r="AQ37" s="106">
        <f>COUNTIF(CH$8:CH37,"x")</f>
        <v>0</v>
      </c>
      <c r="AR37" s="106">
        <f>COUNTIF(CI$8:CI37,"x")</f>
        <v>0</v>
      </c>
      <c r="AS37" s="106">
        <f>COUNTIF(CJ$8:CJ37,"x")</f>
        <v>0</v>
      </c>
      <c r="AT37" s="21" t="s">
        <v>118</v>
      </c>
      <c r="AU37" s="24"/>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78" t="s">
        <v>89</v>
      </c>
      <c r="D38" s="20" t="s">
        <v>56</v>
      </c>
      <c r="E38" s="106">
        <f>COUNTIF(AV$8:AV38,"x")</f>
        <v>0</v>
      </c>
      <c r="F38" s="106">
        <f>COUNTIF(AW$8:AW38,"x")</f>
        <v>0</v>
      </c>
      <c r="G38" s="106">
        <f>COUNTIF(AX$8:AX38,"x")</f>
        <v>0</v>
      </c>
      <c r="H38" s="106">
        <f>COUNTIF(AY$8:AY38,"x")</f>
        <v>0</v>
      </c>
      <c r="I38" s="106">
        <f>COUNTIF(AZ$8:AZ38,"x")</f>
        <v>0</v>
      </c>
      <c r="J38" s="106">
        <f>COUNTIF(BA$8:BA38,"x")</f>
        <v>0</v>
      </c>
      <c r="K38" s="106">
        <f>COUNTIF(BB$8:BB38,"x")</f>
        <v>0</v>
      </c>
      <c r="L38" s="106">
        <f>COUNTIF(BC$8:BC38,"x")</f>
        <v>0</v>
      </c>
      <c r="M38" s="106">
        <f>COUNTIF(BD$8:BD38,"x")</f>
        <v>0</v>
      </c>
      <c r="N38" s="106">
        <f>COUNTIF(BE$8:BE38,"x")</f>
        <v>0</v>
      </c>
      <c r="O38" s="106">
        <f>COUNTIF(BF$8:BF38,"x")</f>
        <v>0</v>
      </c>
      <c r="P38" s="106">
        <f>COUNTIF(BG$8:BG38,"x")</f>
        <v>0</v>
      </c>
      <c r="Q38" s="106">
        <f>COUNTIF(BM$8:BM38,"x")</f>
        <v>0</v>
      </c>
      <c r="R38" s="106">
        <f>COUNTIF(BN$8:BN38,"x")</f>
        <v>0</v>
      </c>
      <c r="S38" s="106">
        <f>COUNTIF(BO$8:BO38,"x")</f>
        <v>0</v>
      </c>
      <c r="T38" s="106">
        <f>COUNTIF(BP$8:BP38,"x")</f>
        <v>0</v>
      </c>
      <c r="U38" s="106">
        <f>COUNTIF(BQ$8:BQ38,"x")</f>
        <v>0</v>
      </c>
      <c r="V38" s="106">
        <f>COUNTIF(BR$8:BR38,"x")</f>
        <v>0</v>
      </c>
      <c r="W38" s="106">
        <f>COUNTIF(BS$8:BS38,"x")</f>
        <v>0</v>
      </c>
      <c r="X38" s="106">
        <f>COUNTIF(BT$8:BT38,"x")</f>
        <v>0</v>
      </c>
      <c r="Y38" s="106">
        <f>COUNTIF(BU$8:BU38,"x")</f>
        <v>0</v>
      </c>
      <c r="Z38" s="106">
        <f>COUNTIF(BV$8:BV38,"x")</f>
        <v>0</v>
      </c>
      <c r="AA38" s="106">
        <f>COUNTIF(BW$8:BW38,"x")</f>
        <v>0</v>
      </c>
      <c r="AB38" s="106">
        <f>COUNTIF(BX$8:BX38,"x")</f>
        <v>0</v>
      </c>
      <c r="AC38" s="106">
        <f>COUNTIF(BY$8:BY38,"x")</f>
        <v>0</v>
      </c>
      <c r="AD38" s="106">
        <f>COUNTIF(BZ$8:BZ38,"x")</f>
        <v>0</v>
      </c>
      <c r="AE38" s="106">
        <f>COUNTIF(CA$8:CA38,"x")</f>
        <v>0</v>
      </c>
      <c r="AF38" s="106">
        <f>COUNTIF(CB$8:CB38,"x")</f>
        <v>0</v>
      </c>
      <c r="AG38" s="106">
        <f>COUNTIF(CC$8:CC38,"x")</f>
        <v>0</v>
      </c>
      <c r="AH38" s="106">
        <f>COUNTIF(CD$8:CD38,"x")</f>
        <v>0</v>
      </c>
      <c r="AI38" s="106">
        <f>COUNTIF(CE$8:CE38,"x")</f>
        <v>0</v>
      </c>
      <c r="AJ38" s="106">
        <f>COUNTIF(CF$8:CF38,"x")</f>
        <v>0</v>
      </c>
      <c r="AK38" s="106">
        <f>COUNTIF(BH$8:BH38,"x")</f>
        <v>0</v>
      </c>
      <c r="AL38" s="106">
        <f>COUNTIF(BI$8:BI38,"x")</f>
        <v>0</v>
      </c>
      <c r="AM38" s="106">
        <f>COUNTIF(BJ$8:BJ38,"x")</f>
        <v>0</v>
      </c>
      <c r="AN38" s="106">
        <f>COUNTIF(BK$8:BK38,"x")</f>
        <v>0</v>
      </c>
      <c r="AO38" s="106">
        <f>COUNTIF(BL$8:BL38,"x")</f>
        <v>0</v>
      </c>
      <c r="AP38" s="106">
        <f>COUNTIF(CG$8:CG38,"x")</f>
        <v>0</v>
      </c>
      <c r="AQ38" s="106">
        <f>COUNTIF(CH$8:CH38,"x")</f>
        <v>0</v>
      </c>
      <c r="AR38" s="106">
        <f>COUNTIF(CI$8:CI38,"x")</f>
        <v>0</v>
      </c>
      <c r="AS38" s="106">
        <f>COUNTIF(CJ$8:CJ38,"x")</f>
        <v>0</v>
      </c>
      <c r="AT38" s="21" t="s">
        <v>119</v>
      </c>
      <c r="AU38" s="24"/>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78"/>
      <c r="D39" s="20" t="s">
        <v>57</v>
      </c>
      <c r="E39" s="106">
        <f>COUNTIF(AV$8:AV39,"x")</f>
        <v>0</v>
      </c>
      <c r="F39" s="106">
        <f>COUNTIF(AW$8:AW39,"x")</f>
        <v>0</v>
      </c>
      <c r="G39" s="106">
        <f>COUNTIF(AX$8:AX39,"x")</f>
        <v>0</v>
      </c>
      <c r="H39" s="106">
        <f>COUNTIF(AY$8:AY39,"x")</f>
        <v>0</v>
      </c>
      <c r="I39" s="106">
        <f>COUNTIF(AZ$8:AZ39,"x")</f>
        <v>0</v>
      </c>
      <c r="J39" s="106">
        <f>COUNTIF(BA$8:BA39,"x")</f>
        <v>0</v>
      </c>
      <c r="K39" s="106">
        <f>COUNTIF(BB$8:BB39,"x")</f>
        <v>0</v>
      </c>
      <c r="L39" s="106">
        <f>COUNTIF(BC$8:BC39,"x")</f>
        <v>0</v>
      </c>
      <c r="M39" s="106">
        <f>COUNTIF(BD$8:BD39,"x")</f>
        <v>0</v>
      </c>
      <c r="N39" s="106">
        <f>COUNTIF(BE$8:BE39,"x")</f>
        <v>0</v>
      </c>
      <c r="O39" s="106">
        <f>COUNTIF(BF$8:BF39,"x")</f>
        <v>0</v>
      </c>
      <c r="P39" s="106">
        <f>COUNTIF(BG$8:BG39,"x")</f>
        <v>0</v>
      </c>
      <c r="Q39" s="106">
        <f>COUNTIF(BM$8:BM39,"x")</f>
        <v>0</v>
      </c>
      <c r="R39" s="106">
        <f>COUNTIF(BN$8:BN39,"x")</f>
        <v>0</v>
      </c>
      <c r="S39" s="106">
        <f>COUNTIF(BO$8:BO39,"x")</f>
        <v>0</v>
      </c>
      <c r="T39" s="106">
        <f>COUNTIF(BP$8:BP39,"x")</f>
        <v>0</v>
      </c>
      <c r="U39" s="106">
        <f>COUNTIF(BQ$8:BQ39,"x")</f>
        <v>0</v>
      </c>
      <c r="V39" s="106">
        <f>COUNTIF(BR$8:BR39,"x")</f>
        <v>0</v>
      </c>
      <c r="W39" s="106">
        <f>COUNTIF(BS$8:BS39,"x")</f>
        <v>0</v>
      </c>
      <c r="X39" s="106">
        <f>COUNTIF(BT$8:BT39,"x")</f>
        <v>0</v>
      </c>
      <c r="Y39" s="106">
        <f>COUNTIF(BU$8:BU39,"x")</f>
        <v>0</v>
      </c>
      <c r="Z39" s="106">
        <f>COUNTIF(BV$8:BV39,"x")</f>
        <v>0</v>
      </c>
      <c r="AA39" s="106">
        <f>COUNTIF(BW$8:BW39,"x")</f>
        <v>0</v>
      </c>
      <c r="AB39" s="106">
        <f>COUNTIF(BX$8:BX39,"x")</f>
        <v>0</v>
      </c>
      <c r="AC39" s="106">
        <f>COUNTIF(BY$8:BY39,"x")</f>
        <v>0</v>
      </c>
      <c r="AD39" s="106">
        <f>COUNTIF(BZ$8:BZ39,"x")</f>
        <v>0</v>
      </c>
      <c r="AE39" s="106">
        <f>COUNTIF(CA$8:CA39,"x")</f>
        <v>0</v>
      </c>
      <c r="AF39" s="106">
        <f>COUNTIF(CB$8:CB39,"x")</f>
        <v>0</v>
      </c>
      <c r="AG39" s="106">
        <f>COUNTIF(CC$8:CC39,"x")</f>
        <v>0</v>
      </c>
      <c r="AH39" s="106">
        <f>COUNTIF(CD$8:CD39,"x")</f>
        <v>0</v>
      </c>
      <c r="AI39" s="106">
        <f>COUNTIF(CE$8:CE39,"x")</f>
        <v>0</v>
      </c>
      <c r="AJ39" s="106">
        <f>COUNTIF(CF$8:CF39,"x")</f>
        <v>0</v>
      </c>
      <c r="AK39" s="106">
        <f>COUNTIF(BH$8:BH39,"x")</f>
        <v>0</v>
      </c>
      <c r="AL39" s="106">
        <f>COUNTIF(BI$8:BI39,"x")</f>
        <v>0</v>
      </c>
      <c r="AM39" s="106">
        <f>COUNTIF(BJ$8:BJ39,"x")</f>
        <v>0</v>
      </c>
      <c r="AN39" s="106">
        <f>COUNTIF(BK$8:BK39,"x")</f>
        <v>0</v>
      </c>
      <c r="AO39" s="106">
        <f>COUNTIF(BL$8:BL39,"x")</f>
        <v>0</v>
      </c>
      <c r="AP39" s="106">
        <f>COUNTIF(CG$8:CG39,"x")</f>
        <v>0</v>
      </c>
      <c r="AQ39" s="106">
        <f>COUNTIF(CH$8:CH39,"x")</f>
        <v>0</v>
      </c>
      <c r="AR39" s="106">
        <f>COUNTIF(CI$8:CI39,"x")</f>
        <v>0</v>
      </c>
      <c r="AS39" s="106">
        <f>COUNTIF(CJ$8:CJ39,"x")</f>
        <v>0</v>
      </c>
      <c r="AT39" s="21" t="s">
        <v>120</v>
      </c>
      <c r="AU39" s="24"/>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78" t="s">
        <v>90</v>
      </c>
      <c r="D40" s="20" t="s">
        <v>56</v>
      </c>
      <c r="E40" s="106">
        <f>COUNTIF(AV$8:AV40,"x")</f>
        <v>0</v>
      </c>
      <c r="F40" s="106">
        <f>COUNTIF(AW$8:AW40,"x")</f>
        <v>0</v>
      </c>
      <c r="G40" s="106">
        <f>COUNTIF(AX$8:AX40,"x")</f>
        <v>0</v>
      </c>
      <c r="H40" s="106">
        <f>COUNTIF(AY$8:AY40,"x")</f>
        <v>0</v>
      </c>
      <c r="I40" s="106">
        <f>COUNTIF(AZ$8:AZ40,"x")</f>
        <v>0</v>
      </c>
      <c r="J40" s="106">
        <f>COUNTIF(BA$8:BA40,"x")</f>
        <v>0</v>
      </c>
      <c r="K40" s="106">
        <f>COUNTIF(BB$8:BB40,"x")</f>
        <v>0</v>
      </c>
      <c r="L40" s="106">
        <f>COUNTIF(BC$8:BC40,"x")</f>
        <v>0</v>
      </c>
      <c r="M40" s="106">
        <f>COUNTIF(BD$8:BD40,"x")</f>
        <v>0</v>
      </c>
      <c r="N40" s="106">
        <f>COUNTIF(BE$8:BE40,"x")</f>
        <v>0</v>
      </c>
      <c r="O40" s="106">
        <f>COUNTIF(BF$8:BF40,"x")</f>
        <v>0</v>
      </c>
      <c r="P40" s="106">
        <f>COUNTIF(BG$8:BG40,"x")</f>
        <v>0</v>
      </c>
      <c r="Q40" s="106">
        <f>COUNTIF(BM$8:BM40,"x")</f>
        <v>0</v>
      </c>
      <c r="R40" s="106">
        <f>COUNTIF(BN$8:BN40,"x")</f>
        <v>0</v>
      </c>
      <c r="S40" s="106">
        <f>COUNTIF(BO$8:BO40,"x")</f>
        <v>0</v>
      </c>
      <c r="T40" s="106">
        <f>COUNTIF(BP$8:BP40,"x")</f>
        <v>0</v>
      </c>
      <c r="U40" s="106">
        <f>COUNTIF(BQ$8:BQ40,"x")</f>
        <v>0</v>
      </c>
      <c r="V40" s="106">
        <f>COUNTIF(BR$8:BR40,"x")</f>
        <v>0</v>
      </c>
      <c r="W40" s="106">
        <f>COUNTIF(BS$8:BS40,"x")</f>
        <v>0</v>
      </c>
      <c r="X40" s="106">
        <f>COUNTIF(BT$8:BT40,"x")</f>
        <v>0</v>
      </c>
      <c r="Y40" s="106">
        <f>COUNTIF(BU$8:BU40,"x")</f>
        <v>0</v>
      </c>
      <c r="Z40" s="106">
        <f>COUNTIF(BV$8:BV40,"x")</f>
        <v>0</v>
      </c>
      <c r="AA40" s="106">
        <f>COUNTIF(BW$8:BW40,"x")</f>
        <v>0</v>
      </c>
      <c r="AB40" s="106">
        <f>COUNTIF(BX$8:BX40,"x")</f>
        <v>0</v>
      </c>
      <c r="AC40" s="106">
        <f>COUNTIF(BY$8:BY40,"x")</f>
        <v>0</v>
      </c>
      <c r="AD40" s="106">
        <f>COUNTIF(BZ$8:BZ40,"x")</f>
        <v>0</v>
      </c>
      <c r="AE40" s="106">
        <f>COUNTIF(CA$8:CA40,"x")</f>
        <v>0</v>
      </c>
      <c r="AF40" s="106">
        <f>COUNTIF(CB$8:CB40,"x")</f>
        <v>0</v>
      </c>
      <c r="AG40" s="106">
        <f>COUNTIF(CC$8:CC40,"x")</f>
        <v>0</v>
      </c>
      <c r="AH40" s="106">
        <f>COUNTIF(CD$8:CD40,"x")</f>
        <v>0</v>
      </c>
      <c r="AI40" s="106">
        <f>COUNTIF(CE$8:CE40,"x")</f>
        <v>0</v>
      </c>
      <c r="AJ40" s="106">
        <f>COUNTIF(CF$8:CF40,"x")</f>
        <v>0</v>
      </c>
      <c r="AK40" s="106">
        <f>COUNTIF(BH$8:BH40,"x")</f>
        <v>0</v>
      </c>
      <c r="AL40" s="106">
        <f>COUNTIF(BI$8:BI40,"x")</f>
        <v>0</v>
      </c>
      <c r="AM40" s="106">
        <f>COUNTIF(BJ$8:BJ40,"x")</f>
        <v>0</v>
      </c>
      <c r="AN40" s="106">
        <f>COUNTIF(BK$8:BK40,"x")</f>
        <v>0</v>
      </c>
      <c r="AO40" s="106">
        <f>COUNTIF(BL$8:BL40,"x")</f>
        <v>0</v>
      </c>
      <c r="AP40" s="106">
        <f>COUNTIF(CG$8:CG40,"x")</f>
        <v>0</v>
      </c>
      <c r="AQ40" s="106">
        <f>COUNTIF(CH$8:CH40,"x")</f>
        <v>0</v>
      </c>
      <c r="AR40" s="106">
        <f>COUNTIF(CI$8:CI40,"x")</f>
        <v>0</v>
      </c>
      <c r="AS40" s="106">
        <f>COUNTIF(CJ$8:CJ40,"x")</f>
        <v>0</v>
      </c>
      <c r="AT40" s="21" t="s">
        <v>121</v>
      </c>
      <c r="AU40" s="24"/>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78"/>
      <c r="D41" s="20" t="s">
        <v>57</v>
      </c>
      <c r="E41" s="106">
        <f>COUNTIF(AV$8:AV41,"x")</f>
        <v>0</v>
      </c>
      <c r="F41" s="106">
        <f>COUNTIF(AW$8:AW41,"x")</f>
        <v>0</v>
      </c>
      <c r="G41" s="106">
        <f>COUNTIF(AX$8:AX41,"x")</f>
        <v>0</v>
      </c>
      <c r="H41" s="106">
        <f>COUNTIF(AY$8:AY41,"x")</f>
        <v>0</v>
      </c>
      <c r="I41" s="106">
        <f>COUNTIF(AZ$8:AZ41,"x")</f>
        <v>0</v>
      </c>
      <c r="J41" s="106">
        <f>COUNTIF(BA$8:BA41,"x")</f>
        <v>0</v>
      </c>
      <c r="K41" s="106">
        <f>COUNTIF(BB$8:BB41,"x")</f>
        <v>0</v>
      </c>
      <c r="L41" s="106">
        <f>COUNTIF(BC$8:BC41,"x")</f>
        <v>0</v>
      </c>
      <c r="M41" s="106">
        <f>COUNTIF(BD$8:BD41,"x")</f>
        <v>0</v>
      </c>
      <c r="N41" s="106">
        <f>COUNTIF(BE$8:BE41,"x")</f>
        <v>0</v>
      </c>
      <c r="O41" s="106">
        <f>COUNTIF(BF$8:BF41,"x")</f>
        <v>0</v>
      </c>
      <c r="P41" s="106">
        <f>COUNTIF(BG$8:BG41,"x")</f>
        <v>0</v>
      </c>
      <c r="Q41" s="106">
        <f>COUNTIF(BM$8:BM41,"x")</f>
        <v>0</v>
      </c>
      <c r="R41" s="106">
        <f>COUNTIF(BN$8:BN41,"x")</f>
        <v>0</v>
      </c>
      <c r="S41" s="106">
        <f>COUNTIF(BO$8:BO41,"x")</f>
        <v>0</v>
      </c>
      <c r="T41" s="106">
        <f>COUNTIF(BP$8:BP41,"x")</f>
        <v>0</v>
      </c>
      <c r="U41" s="106">
        <f>COUNTIF(BQ$8:BQ41,"x")</f>
        <v>0</v>
      </c>
      <c r="V41" s="106">
        <f>COUNTIF(BR$8:BR41,"x")</f>
        <v>0</v>
      </c>
      <c r="W41" s="106">
        <f>COUNTIF(BS$8:BS41,"x")</f>
        <v>0</v>
      </c>
      <c r="X41" s="106">
        <f>COUNTIF(BT$8:BT41,"x")</f>
        <v>0</v>
      </c>
      <c r="Y41" s="106">
        <f>COUNTIF(BU$8:BU41,"x")</f>
        <v>0</v>
      </c>
      <c r="Z41" s="106">
        <f>COUNTIF(BV$8:BV41,"x")</f>
        <v>0</v>
      </c>
      <c r="AA41" s="106">
        <f>COUNTIF(BW$8:BW41,"x")</f>
        <v>0</v>
      </c>
      <c r="AB41" s="106">
        <f>COUNTIF(BX$8:BX41,"x")</f>
        <v>0</v>
      </c>
      <c r="AC41" s="106">
        <f>COUNTIF(BY$8:BY41,"x")</f>
        <v>0</v>
      </c>
      <c r="AD41" s="106">
        <f>COUNTIF(BZ$8:BZ41,"x")</f>
        <v>0</v>
      </c>
      <c r="AE41" s="106">
        <f>COUNTIF(CA$8:CA41,"x")</f>
        <v>0</v>
      </c>
      <c r="AF41" s="106">
        <f>COUNTIF(CB$8:CB41,"x")</f>
        <v>0</v>
      </c>
      <c r="AG41" s="106">
        <f>COUNTIF(CC$8:CC41,"x")</f>
        <v>0</v>
      </c>
      <c r="AH41" s="106">
        <f>COUNTIF(CD$8:CD41,"x")</f>
        <v>0</v>
      </c>
      <c r="AI41" s="106">
        <f>COUNTIF(CE$8:CE41,"x")</f>
        <v>0</v>
      </c>
      <c r="AJ41" s="106">
        <f>COUNTIF(CF$8:CF41,"x")</f>
        <v>0</v>
      </c>
      <c r="AK41" s="106">
        <f>COUNTIF(BH$8:BH41,"x")</f>
        <v>0</v>
      </c>
      <c r="AL41" s="106">
        <f>COUNTIF(BI$8:BI41,"x")</f>
        <v>0</v>
      </c>
      <c r="AM41" s="106">
        <f>COUNTIF(BJ$8:BJ41,"x")</f>
        <v>0</v>
      </c>
      <c r="AN41" s="106">
        <f>COUNTIF(BK$8:BK41,"x")</f>
        <v>0</v>
      </c>
      <c r="AO41" s="106">
        <f>COUNTIF(BL$8:BL41,"x")</f>
        <v>0</v>
      </c>
      <c r="AP41" s="106">
        <f>COUNTIF(CG$8:CG41,"x")</f>
        <v>0</v>
      </c>
      <c r="AQ41" s="106">
        <f>COUNTIF(CH$8:CH41,"x")</f>
        <v>0</v>
      </c>
      <c r="AR41" s="106">
        <f>COUNTIF(CI$8:CI41,"x")</f>
        <v>0</v>
      </c>
      <c r="AS41" s="106">
        <f>COUNTIF(CJ$8:CJ41,"x")</f>
        <v>0</v>
      </c>
      <c r="AT41" s="21" t="s">
        <v>122</v>
      </c>
      <c r="AU41" s="24"/>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78" t="s">
        <v>60</v>
      </c>
      <c r="D42" s="20" t="s">
        <v>61</v>
      </c>
      <c r="E42" s="106">
        <f>COUNTIF(AV$8:AV42,"x")</f>
        <v>0</v>
      </c>
      <c r="F42" s="106">
        <f>COUNTIF(AW$8:AW42,"x")</f>
        <v>0</v>
      </c>
      <c r="G42" s="106">
        <f>COUNTIF(AX$8:AX42,"x")</f>
        <v>0</v>
      </c>
      <c r="H42" s="106">
        <f>COUNTIF(AY$8:AY42,"x")</f>
        <v>0</v>
      </c>
      <c r="I42" s="106">
        <f>COUNTIF(AZ$8:AZ42,"x")</f>
        <v>0</v>
      </c>
      <c r="J42" s="106">
        <f>COUNTIF(BA$8:BA42,"x")</f>
        <v>0</v>
      </c>
      <c r="K42" s="106">
        <f>COUNTIF(BB$8:BB42,"x")</f>
        <v>0</v>
      </c>
      <c r="L42" s="106">
        <f>COUNTIF(BC$8:BC42,"x")</f>
        <v>0</v>
      </c>
      <c r="M42" s="106">
        <f>COUNTIF(BD$8:BD42,"x")</f>
        <v>0</v>
      </c>
      <c r="N42" s="106">
        <f>COUNTIF(BE$8:BE42,"x")</f>
        <v>0</v>
      </c>
      <c r="O42" s="106">
        <f>COUNTIF(BF$8:BF42,"x")</f>
        <v>0</v>
      </c>
      <c r="P42" s="106">
        <f>COUNTIF(BG$8:BG42,"x")</f>
        <v>0</v>
      </c>
      <c r="Q42" s="106">
        <f>COUNTIF(BM$8:BM42,"x")</f>
        <v>0</v>
      </c>
      <c r="R42" s="106">
        <f>COUNTIF(BN$8:BN42,"x")</f>
        <v>0</v>
      </c>
      <c r="S42" s="106">
        <f>COUNTIF(BO$8:BO42,"x")</f>
        <v>0</v>
      </c>
      <c r="T42" s="106">
        <f>COUNTIF(BP$8:BP42,"x")</f>
        <v>0</v>
      </c>
      <c r="U42" s="106">
        <f>COUNTIF(BQ$8:BQ42,"x")</f>
        <v>0</v>
      </c>
      <c r="V42" s="106">
        <f>COUNTIF(BR$8:BR42,"x")</f>
        <v>0</v>
      </c>
      <c r="W42" s="106">
        <f>COUNTIF(BS$8:BS42,"x")</f>
        <v>0</v>
      </c>
      <c r="X42" s="106">
        <f>COUNTIF(BT$8:BT42,"x")</f>
        <v>0</v>
      </c>
      <c r="Y42" s="106">
        <f>COUNTIF(BU$8:BU42,"x")</f>
        <v>0</v>
      </c>
      <c r="Z42" s="106">
        <f>COUNTIF(BV$8:BV42,"x")</f>
        <v>0</v>
      </c>
      <c r="AA42" s="106">
        <f>COUNTIF(BW$8:BW42,"x")</f>
        <v>0</v>
      </c>
      <c r="AB42" s="106">
        <f>COUNTIF(BX$8:BX42,"x")</f>
        <v>0</v>
      </c>
      <c r="AC42" s="106">
        <f>COUNTIF(BY$8:BY42,"x")</f>
        <v>0</v>
      </c>
      <c r="AD42" s="106">
        <f>COUNTIF(BZ$8:BZ42,"x")</f>
        <v>0</v>
      </c>
      <c r="AE42" s="106">
        <f>COUNTIF(CA$8:CA42,"x")</f>
        <v>0</v>
      </c>
      <c r="AF42" s="106">
        <f>COUNTIF(CB$8:CB42,"x")</f>
        <v>0</v>
      </c>
      <c r="AG42" s="106">
        <f>COUNTIF(CC$8:CC42,"x")</f>
        <v>0</v>
      </c>
      <c r="AH42" s="106">
        <f>COUNTIF(CD$8:CD42,"x")</f>
        <v>0</v>
      </c>
      <c r="AI42" s="106">
        <f>COUNTIF(CE$8:CE42,"x")</f>
        <v>0</v>
      </c>
      <c r="AJ42" s="106">
        <f>COUNTIF(CF$8:CF42,"x")</f>
        <v>0</v>
      </c>
      <c r="AK42" s="106">
        <f>COUNTIF(BH$8:BH42,"x")</f>
        <v>0</v>
      </c>
      <c r="AL42" s="106">
        <f>COUNTIF(BI$8:BI42,"x")</f>
        <v>0</v>
      </c>
      <c r="AM42" s="106">
        <f>COUNTIF(BJ$8:BJ42,"x")</f>
        <v>0</v>
      </c>
      <c r="AN42" s="106">
        <f>COUNTIF(BK$8:BK42,"x")</f>
        <v>0</v>
      </c>
      <c r="AO42" s="106">
        <f>COUNTIF(BL$8:BL42,"x")</f>
        <v>0</v>
      </c>
      <c r="AP42" s="106">
        <f>COUNTIF(CG$8:CG42,"x")</f>
        <v>0</v>
      </c>
      <c r="AQ42" s="106">
        <f>COUNTIF(CH$8:CH42,"x")</f>
        <v>0</v>
      </c>
      <c r="AR42" s="106">
        <f>COUNTIF(CI$8:CI42,"x")</f>
        <v>0</v>
      </c>
      <c r="AS42" s="106">
        <f>COUNTIF(CJ$8:CJ42,"x")</f>
        <v>0</v>
      </c>
      <c r="AT42" s="21" t="s">
        <v>123</v>
      </c>
      <c r="AU42" s="24"/>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41</v>
      </c>
    </row>
    <row r="43" spans="2:89" x14ac:dyDescent="0.25">
      <c r="B43" s="16">
        <v>46</v>
      </c>
      <c r="C43" s="178"/>
      <c r="D43" s="20" t="s">
        <v>62</v>
      </c>
      <c r="E43" s="106">
        <f>COUNTIF(AV$8:AV43,"x")</f>
        <v>0</v>
      </c>
      <c r="F43" s="106">
        <f>COUNTIF(AW$8:AW43,"x")</f>
        <v>0</v>
      </c>
      <c r="G43" s="106">
        <f>COUNTIF(AX$8:AX43,"x")</f>
        <v>0</v>
      </c>
      <c r="H43" s="106">
        <f>COUNTIF(AY$8:AY43,"x")</f>
        <v>0</v>
      </c>
      <c r="I43" s="106">
        <f>COUNTIF(AZ$8:AZ43,"x")</f>
        <v>0</v>
      </c>
      <c r="J43" s="106">
        <f>COUNTIF(BA$8:BA43,"x")</f>
        <v>0</v>
      </c>
      <c r="K43" s="106">
        <f>COUNTIF(BB$8:BB43,"x")</f>
        <v>0</v>
      </c>
      <c r="L43" s="106">
        <f>COUNTIF(BC$8:BC43,"x")</f>
        <v>0</v>
      </c>
      <c r="M43" s="106">
        <f>COUNTIF(BD$8:BD43,"x")</f>
        <v>0</v>
      </c>
      <c r="N43" s="106">
        <f>COUNTIF(BE$8:BE43,"x")</f>
        <v>0</v>
      </c>
      <c r="O43" s="106">
        <f>COUNTIF(BF$8:BF43,"x")</f>
        <v>0</v>
      </c>
      <c r="P43" s="106">
        <f>COUNTIF(BG$8:BG43,"x")</f>
        <v>0</v>
      </c>
      <c r="Q43" s="106">
        <f>COUNTIF(BM$8:BM43,"x")</f>
        <v>0</v>
      </c>
      <c r="R43" s="106">
        <f>COUNTIF(BN$8:BN43,"x")</f>
        <v>0</v>
      </c>
      <c r="S43" s="106">
        <f>COUNTIF(BO$8:BO43,"x")</f>
        <v>0</v>
      </c>
      <c r="T43" s="106">
        <f>COUNTIF(BP$8:BP43,"x")</f>
        <v>0</v>
      </c>
      <c r="U43" s="106">
        <f>COUNTIF(BQ$8:BQ43,"x")</f>
        <v>0</v>
      </c>
      <c r="V43" s="106">
        <f>COUNTIF(BR$8:BR43,"x")</f>
        <v>0</v>
      </c>
      <c r="W43" s="106">
        <f>COUNTIF(BS$8:BS43,"x")</f>
        <v>0</v>
      </c>
      <c r="X43" s="106">
        <f>COUNTIF(BT$8:BT43,"x")</f>
        <v>0</v>
      </c>
      <c r="Y43" s="106">
        <f>COUNTIF(BU$8:BU43,"x")</f>
        <v>0</v>
      </c>
      <c r="Z43" s="106">
        <f>COUNTIF(BV$8:BV43,"x")</f>
        <v>0</v>
      </c>
      <c r="AA43" s="106">
        <f>COUNTIF(BW$8:BW43,"x")</f>
        <v>0</v>
      </c>
      <c r="AB43" s="106">
        <f>COUNTIF(BX$8:BX43,"x")</f>
        <v>0</v>
      </c>
      <c r="AC43" s="106">
        <f>COUNTIF(BY$8:BY43,"x")</f>
        <v>0</v>
      </c>
      <c r="AD43" s="106">
        <f>COUNTIF(BZ$8:BZ43,"x")</f>
        <v>0</v>
      </c>
      <c r="AE43" s="106">
        <f>COUNTIF(CA$8:CA43,"x")</f>
        <v>0</v>
      </c>
      <c r="AF43" s="106">
        <f>COUNTIF(CB$8:CB43,"x")</f>
        <v>0</v>
      </c>
      <c r="AG43" s="106">
        <f>COUNTIF(CC$8:CC43,"x")</f>
        <v>0</v>
      </c>
      <c r="AH43" s="106">
        <f>COUNTIF(CD$8:CD43,"x")</f>
        <v>0</v>
      </c>
      <c r="AI43" s="106">
        <f>COUNTIF(CE$8:CE43,"x")</f>
        <v>0</v>
      </c>
      <c r="AJ43" s="106">
        <f>COUNTIF(CF$8:CF43,"x")</f>
        <v>0</v>
      </c>
      <c r="AK43" s="106">
        <f>COUNTIF(BH$8:BH43,"x")</f>
        <v>0</v>
      </c>
      <c r="AL43" s="106">
        <f>COUNTIF(BI$8:BI43,"x")</f>
        <v>0</v>
      </c>
      <c r="AM43" s="106">
        <f>COUNTIF(BJ$8:BJ43,"x")</f>
        <v>0</v>
      </c>
      <c r="AN43" s="106">
        <f>COUNTIF(BK$8:BK43,"x")</f>
        <v>0</v>
      </c>
      <c r="AO43" s="106">
        <f>COUNTIF(BL$8:BL43,"x")</f>
        <v>0</v>
      </c>
      <c r="AP43" s="106">
        <f>COUNTIF(CG$8:CG43,"x")</f>
        <v>0</v>
      </c>
      <c r="AQ43" s="106">
        <f>COUNTIF(CH$8:CH43,"x")</f>
        <v>0</v>
      </c>
      <c r="AR43" s="106">
        <f>COUNTIF(CI$8:CI43,"x")</f>
        <v>0</v>
      </c>
      <c r="AS43" s="106">
        <f>COUNTIF(CJ$8:CJ43,"x")</f>
        <v>0</v>
      </c>
      <c r="AT43" s="21" t="s">
        <v>124</v>
      </c>
      <c r="AU43" s="24"/>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78"/>
      <c r="D44" s="20" t="s">
        <v>66</v>
      </c>
      <c r="E44" s="106">
        <f>COUNTIF(AV$8:AV44,"x")</f>
        <v>0</v>
      </c>
      <c r="F44" s="106">
        <f>COUNTIF(AW$8:AW44,"x")</f>
        <v>0</v>
      </c>
      <c r="G44" s="106">
        <f>COUNTIF(AX$8:AX44,"x")</f>
        <v>0</v>
      </c>
      <c r="H44" s="106">
        <f>COUNTIF(AY$8:AY44,"x")</f>
        <v>0</v>
      </c>
      <c r="I44" s="106">
        <f>COUNTIF(AZ$8:AZ44,"x")</f>
        <v>0</v>
      </c>
      <c r="J44" s="106">
        <f>COUNTIF(BA$8:BA44,"x")</f>
        <v>0</v>
      </c>
      <c r="K44" s="106">
        <f>COUNTIF(BB$8:BB44,"x")</f>
        <v>0</v>
      </c>
      <c r="L44" s="106">
        <f>COUNTIF(BC$8:BC44,"x")</f>
        <v>0</v>
      </c>
      <c r="M44" s="106">
        <f>COUNTIF(BD$8:BD44,"x")</f>
        <v>0</v>
      </c>
      <c r="N44" s="106">
        <f>COUNTIF(BE$8:BE44,"x")</f>
        <v>0</v>
      </c>
      <c r="O44" s="106">
        <f>COUNTIF(BF$8:BF44,"x")</f>
        <v>0</v>
      </c>
      <c r="P44" s="106">
        <f>COUNTIF(BG$8:BG44,"x")</f>
        <v>0</v>
      </c>
      <c r="Q44" s="106">
        <f>COUNTIF(BM$8:BM44,"x")</f>
        <v>0</v>
      </c>
      <c r="R44" s="106">
        <f>COUNTIF(BN$8:BN44,"x")</f>
        <v>0</v>
      </c>
      <c r="S44" s="106">
        <f>COUNTIF(BO$8:BO44,"x")</f>
        <v>0</v>
      </c>
      <c r="T44" s="106">
        <f>COUNTIF(BP$8:BP44,"x")</f>
        <v>0</v>
      </c>
      <c r="U44" s="106">
        <f>COUNTIF(BQ$8:BQ44,"x")</f>
        <v>0</v>
      </c>
      <c r="V44" s="106">
        <f>COUNTIF(BR$8:BR44,"x")</f>
        <v>0</v>
      </c>
      <c r="W44" s="106">
        <f>COUNTIF(BS$8:BS44,"x")</f>
        <v>0</v>
      </c>
      <c r="X44" s="106">
        <f>COUNTIF(BT$8:BT44,"x")</f>
        <v>0</v>
      </c>
      <c r="Y44" s="106">
        <f>COUNTIF(BU$8:BU44,"x")</f>
        <v>0</v>
      </c>
      <c r="Z44" s="106">
        <f>COUNTIF(BV$8:BV44,"x")</f>
        <v>0</v>
      </c>
      <c r="AA44" s="106">
        <f>COUNTIF(BW$8:BW44,"x")</f>
        <v>0</v>
      </c>
      <c r="AB44" s="106">
        <f>COUNTIF(BX$8:BX44,"x")</f>
        <v>0</v>
      </c>
      <c r="AC44" s="106">
        <f>COUNTIF(BY$8:BY44,"x")</f>
        <v>0</v>
      </c>
      <c r="AD44" s="106">
        <f>COUNTIF(BZ$8:BZ44,"x")</f>
        <v>0</v>
      </c>
      <c r="AE44" s="106">
        <f>COUNTIF(CA$8:CA44,"x")</f>
        <v>0</v>
      </c>
      <c r="AF44" s="106">
        <f>COUNTIF(CB$8:CB44,"x")</f>
        <v>0</v>
      </c>
      <c r="AG44" s="106">
        <f>COUNTIF(CC$8:CC44,"x")</f>
        <v>0</v>
      </c>
      <c r="AH44" s="106">
        <f>COUNTIF(CD$8:CD44,"x")</f>
        <v>0</v>
      </c>
      <c r="AI44" s="106">
        <f>COUNTIF(CE$8:CE44,"x")</f>
        <v>0</v>
      </c>
      <c r="AJ44" s="106">
        <f>COUNTIF(CF$8:CF44,"x")</f>
        <v>0</v>
      </c>
      <c r="AK44" s="106">
        <f>COUNTIF(BH$8:BH44,"x")</f>
        <v>0</v>
      </c>
      <c r="AL44" s="106">
        <f>COUNTIF(BI$8:BI44,"x")</f>
        <v>0</v>
      </c>
      <c r="AM44" s="106">
        <f>COUNTIF(BJ$8:BJ44,"x")</f>
        <v>0</v>
      </c>
      <c r="AN44" s="106">
        <f>COUNTIF(BK$8:BK44,"x")</f>
        <v>0</v>
      </c>
      <c r="AO44" s="106">
        <f>COUNTIF(BL$8:BL44,"x")</f>
        <v>0</v>
      </c>
      <c r="AP44" s="106">
        <f>COUNTIF(CG$8:CG44,"x")</f>
        <v>0</v>
      </c>
      <c r="AQ44" s="106">
        <f>COUNTIF(CH$8:CH44,"x")</f>
        <v>0</v>
      </c>
      <c r="AR44" s="106">
        <f>COUNTIF(CI$8:CI44,"x")</f>
        <v>0</v>
      </c>
      <c r="AS44" s="106">
        <f>COUNTIF(CJ$8:CJ44,"x")</f>
        <v>0</v>
      </c>
      <c r="AT44" s="21" t="s">
        <v>125</v>
      </c>
      <c r="AU44" s="24"/>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78"/>
      <c r="D45" s="20" t="s">
        <v>63</v>
      </c>
      <c r="E45" s="106">
        <f>COUNTIF(AV$8:AV45,"x")</f>
        <v>0</v>
      </c>
      <c r="F45" s="106">
        <f>COUNTIF(AW$8:AW45,"x")</f>
        <v>0</v>
      </c>
      <c r="G45" s="106">
        <f>COUNTIF(AX$8:AX45,"x")</f>
        <v>0</v>
      </c>
      <c r="H45" s="106">
        <f>COUNTIF(AY$8:AY45,"x")</f>
        <v>0</v>
      </c>
      <c r="I45" s="106">
        <f>COUNTIF(AZ$8:AZ45,"x")</f>
        <v>0</v>
      </c>
      <c r="J45" s="106">
        <f>COUNTIF(BA$8:BA45,"x")</f>
        <v>0</v>
      </c>
      <c r="K45" s="106">
        <f>COUNTIF(BB$8:BB45,"x")</f>
        <v>0</v>
      </c>
      <c r="L45" s="106">
        <f>COUNTIF(BC$8:BC45,"x")</f>
        <v>0</v>
      </c>
      <c r="M45" s="106">
        <f>COUNTIF(BD$8:BD45,"x")</f>
        <v>0</v>
      </c>
      <c r="N45" s="106">
        <f>COUNTIF(BE$8:BE45,"x")</f>
        <v>0</v>
      </c>
      <c r="O45" s="106">
        <f>COUNTIF(BF$8:BF45,"x")</f>
        <v>0</v>
      </c>
      <c r="P45" s="106">
        <f>COUNTIF(BG$8:BG45,"x")</f>
        <v>0</v>
      </c>
      <c r="Q45" s="106">
        <f>COUNTIF(BM$8:BM45,"x")</f>
        <v>0</v>
      </c>
      <c r="R45" s="106">
        <f>COUNTIF(BN$8:BN45,"x")</f>
        <v>0</v>
      </c>
      <c r="S45" s="106">
        <f>COUNTIF(BO$8:BO45,"x")</f>
        <v>0</v>
      </c>
      <c r="T45" s="106">
        <f>COUNTIF(BP$8:BP45,"x")</f>
        <v>0</v>
      </c>
      <c r="U45" s="106">
        <f>COUNTIF(BQ$8:BQ45,"x")</f>
        <v>0</v>
      </c>
      <c r="V45" s="106">
        <f>COUNTIF(BR$8:BR45,"x")</f>
        <v>0</v>
      </c>
      <c r="W45" s="106">
        <f>COUNTIF(BS$8:BS45,"x")</f>
        <v>0</v>
      </c>
      <c r="X45" s="106">
        <f>COUNTIF(BT$8:BT45,"x")</f>
        <v>0</v>
      </c>
      <c r="Y45" s="106">
        <f>COUNTIF(BU$8:BU45,"x")</f>
        <v>0</v>
      </c>
      <c r="Z45" s="106">
        <f>COUNTIF(BV$8:BV45,"x")</f>
        <v>0</v>
      </c>
      <c r="AA45" s="106">
        <f>COUNTIF(BW$8:BW45,"x")</f>
        <v>0</v>
      </c>
      <c r="AB45" s="106">
        <f>COUNTIF(BX$8:BX45,"x")</f>
        <v>0</v>
      </c>
      <c r="AC45" s="106">
        <f>COUNTIF(BY$8:BY45,"x")</f>
        <v>0</v>
      </c>
      <c r="AD45" s="106">
        <f>COUNTIF(BZ$8:BZ45,"x")</f>
        <v>0</v>
      </c>
      <c r="AE45" s="106">
        <f>COUNTIF(CA$8:CA45,"x")</f>
        <v>0</v>
      </c>
      <c r="AF45" s="106">
        <f>COUNTIF(CB$8:CB45,"x")</f>
        <v>0</v>
      </c>
      <c r="AG45" s="106">
        <f>COUNTIF(CC$8:CC45,"x")</f>
        <v>0</v>
      </c>
      <c r="AH45" s="106">
        <f>COUNTIF(CD$8:CD45,"x")</f>
        <v>0</v>
      </c>
      <c r="AI45" s="106">
        <f>COUNTIF(CE$8:CE45,"x")</f>
        <v>0</v>
      </c>
      <c r="AJ45" s="106">
        <f>COUNTIF(CF$8:CF45,"x")</f>
        <v>0</v>
      </c>
      <c r="AK45" s="106">
        <f>COUNTIF(BH$8:BH45,"x")</f>
        <v>0</v>
      </c>
      <c r="AL45" s="106">
        <f>COUNTIF(BI$8:BI45,"x")</f>
        <v>0</v>
      </c>
      <c r="AM45" s="106">
        <f>COUNTIF(BJ$8:BJ45,"x")</f>
        <v>0</v>
      </c>
      <c r="AN45" s="106">
        <f>COUNTIF(BK$8:BK45,"x")</f>
        <v>0</v>
      </c>
      <c r="AO45" s="106">
        <f>COUNTIF(BL$8:BL45,"x")</f>
        <v>0</v>
      </c>
      <c r="AP45" s="106">
        <f>COUNTIF(CG$8:CG45,"x")</f>
        <v>0</v>
      </c>
      <c r="AQ45" s="106">
        <f>COUNTIF(CH$8:CH45,"x")</f>
        <v>0</v>
      </c>
      <c r="AR45" s="106">
        <f>COUNTIF(CI$8:CI45,"x")</f>
        <v>0</v>
      </c>
      <c r="AS45" s="106">
        <f>COUNTIF(CJ$8:CJ45,"x")</f>
        <v>0</v>
      </c>
      <c r="AT45" s="21" t="s">
        <v>126</v>
      </c>
      <c r="AU45" s="24"/>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78"/>
      <c r="D46" s="20" t="s">
        <v>64</v>
      </c>
      <c r="E46" s="106">
        <f>COUNTIF(AV$8:AV46,"x")</f>
        <v>0</v>
      </c>
      <c r="F46" s="106">
        <f>COUNTIF(AW$8:AW46,"x")</f>
        <v>0</v>
      </c>
      <c r="G46" s="106">
        <f>COUNTIF(AX$8:AX46,"x")</f>
        <v>0</v>
      </c>
      <c r="H46" s="106">
        <f>COUNTIF(AY$8:AY46,"x")</f>
        <v>0</v>
      </c>
      <c r="I46" s="106">
        <f>COUNTIF(AZ$8:AZ46,"x")</f>
        <v>0</v>
      </c>
      <c r="J46" s="106">
        <f>COUNTIF(BA$8:BA46,"x")</f>
        <v>0</v>
      </c>
      <c r="K46" s="106">
        <f>COUNTIF(BB$8:BB46,"x")</f>
        <v>0</v>
      </c>
      <c r="L46" s="106">
        <f>COUNTIF(BC$8:BC46,"x")</f>
        <v>0</v>
      </c>
      <c r="M46" s="106">
        <f>COUNTIF(BD$8:BD46,"x")</f>
        <v>0</v>
      </c>
      <c r="N46" s="106">
        <f>COUNTIF(BE$8:BE46,"x")</f>
        <v>0</v>
      </c>
      <c r="O46" s="106">
        <f>COUNTIF(BF$8:BF46,"x")</f>
        <v>0</v>
      </c>
      <c r="P46" s="106">
        <f>COUNTIF(BG$8:BG46,"x")</f>
        <v>0</v>
      </c>
      <c r="Q46" s="106">
        <f>COUNTIF(BM$8:BM46,"x")</f>
        <v>0</v>
      </c>
      <c r="R46" s="106">
        <f>COUNTIF(BN$8:BN46,"x")</f>
        <v>0</v>
      </c>
      <c r="S46" s="106">
        <f>COUNTIF(BO$8:BO46,"x")</f>
        <v>0</v>
      </c>
      <c r="T46" s="106">
        <f>COUNTIF(BP$8:BP46,"x")</f>
        <v>0</v>
      </c>
      <c r="U46" s="106">
        <f>COUNTIF(BQ$8:BQ46,"x")</f>
        <v>0</v>
      </c>
      <c r="V46" s="106">
        <f>COUNTIF(BR$8:BR46,"x")</f>
        <v>0</v>
      </c>
      <c r="W46" s="106">
        <f>COUNTIF(BS$8:BS46,"x")</f>
        <v>0</v>
      </c>
      <c r="X46" s="106">
        <f>COUNTIF(BT$8:BT46,"x")</f>
        <v>0</v>
      </c>
      <c r="Y46" s="106">
        <f>COUNTIF(BU$8:BU46,"x")</f>
        <v>0</v>
      </c>
      <c r="Z46" s="106">
        <f>COUNTIF(BV$8:BV46,"x")</f>
        <v>0</v>
      </c>
      <c r="AA46" s="106">
        <f>COUNTIF(BW$8:BW46,"x")</f>
        <v>0</v>
      </c>
      <c r="AB46" s="106">
        <f>COUNTIF(BX$8:BX46,"x")</f>
        <v>0</v>
      </c>
      <c r="AC46" s="106">
        <f>COUNTIF(BY$8:BY46,"x")</f>
        <v>0</v>
      </c>
      <c r="AD46" s="106">
        <f>COUNTIF(BZ$8:BZ46,"x")</f>
        <v>0</v>
      </c>
      <c r="AE46" s="106">
        <f>COUNTIF(CA$8:CA46,"x")</f>
        <v>0</v>
      </c>
      <c r="AF46" s="106">
        <f>COUNTIF(CB$8:CB46,"x")</f>
        <v>0</v>
      </c>
      <c r="AG46" s="106">
        <f>COUNTIF(CC$8:CC46,"x")</f>
        <v>0</v>
      </c>
      <c r="AH46" s="106">
        <f>COUNTIF(CD$8:CD46,"x")</f>
        <v>0</v>
      </c>
      <c r="AI46" s="106">
        <f>COUNTIF(CE$8:CE46,"x")</f>
        <v>0</v>
      </c>
      <c r="AJ46" s="106">
        <f>COUNTIF(CF$8:CF46,"x")</f>
        <v>0</v>
      </c>
      <c r="AK46" s="106">
        <f>COUNTIF(BH$8:BH46,"x")</f>
        <v>0</v>
      </c>
      <c r="AL46" s="106">
        <f>COUNTIF(BI$8:BI46,"x")</f>
        <v>0</v>
      </c>
      <c r="AM46" s="106">
        <f>COUNTIF(BJ$8:BJ46,"x")</f>
        <v>0</v>
      </c>
      <c r="AN46" s="106">
        <f>COUNTIF(BK$8:BK46,"x")</f>
        <v>0</v>
      </c>
      <c r="AO46" s="106">
        <f>COUNTIF(BL$8:BL46,"x")</f>
        <v>0</v>
      </c>
      <c r="AP46" s="106">
        <f>COUNTIF(CG$8:CG46,"x")</f>
        <v>0</v>
      </c>
      <c r="AQ46" s="106">
        <f>COUNTIF(CH$8:CH46,"x")</f>
        <v>0</v>
      </c>
      <c r="AR46" s="106">
        <f>COUNTIF(CI$8:CI46,"x")</f>
        <v>0</v>
      </c>
      <c r="AS46" s="106">
        <f>COUNTIF(CJ$8:CJ46,"x")</f>
        <v>0</v>
      </c>
      <c r="AT46" s="21" t="s">
        <v>127</v>
      </c>
      <c r="AU46" s="24"/>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78"/>
      <c r="D47" s="20" t="s">
        <v>67</v>
      </c>
      <c r="E47" s="106">
        <f>COUNTIF(AV$8:AV47,"x")</f>
        <v>0</v>
      </c>
      <c r="F47" s="106">
        <f>COUNTIF(AW$8:AW47,"x")</f>
        <v>0</v>
      </c>
      <c r="G47" s="106">
        <f>COUNTIF(AX$8:AX47,"x")</f>
        <v>0</v>
      </c>
      <c r="H47" s="106">
        <f>COUNTIF(AY$8:AY47,"x")</f>
        <v>0</v>
      </c>
      <c r="I47" s="106">
        <f>COUNTIF(AZ$8:AZ47,"x")</f>
        <v>0</v>
      </c>
      <c r="J47" s="106">
        <f>COUNTIF(BA$8:BA47,"x")</f>
        <v>0</v>
      </c>
      <c r="K47" s="106">
        <f>COUNTIF(BB$8:BB47,"x")</f>
        <v>0</v>
      </c>
      <c r="L47" s="106">
        <f>COUNTIF(BC$8:BC47,"x")</f>
        <v>0</v>
      </c>
      <c r="M47" s="106">
        <f>COUNTIF(BD$8:BD47,"x")</f>
        <v>0</v>
      </c>
      <c r="N47" s="106">
        <f>COUNTIF(BE$8:BE47,"x")</f>
        <v>0</v>
      </c>
      <c r="O47" s="106">
        <f>COUNTIF(BF$8:BF47,"x")</f>
        <v>0</v>
      </c>
      <c r="P47" s="106">
        <f>COUNTIF(BG$8:BG47,"x")</f>
        <v>0</v>
      </c>
      <c r="Q47" s="106">
        <f>COUNTIF(BM$8:BM47,"x")</f>
        <v>0</v>
      </c>
      <c r="R47" s="106">
        <f>COUNTIF(BN$8:BN47,"x")</f>
        <v>0</v>
      </c>
      <c r="S47" s="106">
        <f>COUNTIF(BO$8:BO47,"x")</f>
        <v>0</v>
      </c>
      <c r="T47" s="106">
        <f>COUNTIF(BP$8:BP47,"x")</f>
        <v>0</v>
      </c>
      <c r="U47" s="106">
        <f>COUNTIF(BQ$8:BQ47,"x")</f>
        <v>0</v>
      </c>
      <c r="V47" s="106">
        <f>COUNTIF(BR$8:BR47,"x")</f>
        <v>0</v>
      </c>
      <c r="W47" s="106">
        <f>COUNTIF(BS$8:BS47,"x")</f>
        <v>0</v>
      </c>
      <c r="X47" s="106">
        <f>COUNTIF(BT$8:BT47,"x")</f>
        <v>0</v>
      </c>
      <c r="Y47" s="106">
        <f>COUNTIF(BU$8:BU47,"x")</f>
        <v>0</v>
      </c>
      <c r="Z47" s="106">
        <f>COUNTIF(BV$8:BV47,"x")</f>
        <v>0</v>
      </c>
      <c r="AA47" s="106">
        <f>COUNTIF(BW$8:BW47,"x")</f>
        <v>0</v>
      </c>
      <c r="AB47" s="106">
        <f>COUNTIF(BX$8:BX47,"x")</f>
        <v>0</v>
      </c>
      <c r="AC47" s="106">
        <f>COUNTIF(BY$8:BY47,"x")</f>
        <v>0</v>
      </c>
      <c r="AD47" s="106">
        <f>COUNTIF(BZ$8:BZ47,"x")</f>
        <v>0</v>
      </c>
      <c r="AE47" s="106">
        <f>COUNTIF(CA$8:CA47,"x")</f>
        <v>0</v>
      </c>
      <c r="AF47" s="106">
        <f>COUNTIF(CB$8:CB47,"x")</f>
        <v>0</v>
      </c>
      <c r="AG47" s="106">
        <f>COUNTIF(CC$8:CC47,"x")</f>
        <v>0</v>
      </c>
      <c r="AH47" s="106">
        <f>COUNTIF(CD$8:CD47,"x")</f>
        <v>0</v>
      </c>
      <c r="AI47" s="106">
        <f>COUNTIF(CE$8:CE47,"x")</f>
        <v>0</v>
      </c>
      <c r="AJ47" s="106">
        <f>COUNTIF(CF$8:CF47,"x")</f>
        <v>0</v>
      </c>
      <c r="AK47" s="106">
        <f>COUNTIF(BH$8:BH47,"x")</f>
        <v>0</v>
      </c>
      <c r="AL47" s="106">
        <f>COUNTIF(BI$8:BI47,"x")</f>
        <v>0</v>
      </c>
      <c r="AM47" s="106">
        <f>COUNTIF(BJ$8:BJ47,"x")</f>
        <v>0</v>
      </c>
      <c r="AN47" s="106">
        <f>COUNTIF(BK$8:BK47,"x")</f>
        <v>0</v>
      </c>
      <c r="AO47" s="106">
        <f>COUNTIF(BL$8:BL47,"x")</f>
        <v>0</v>
      </c>
      <c r="AP47" s="106">
        <f>COUNTIF(CG$8:CG47,"x")</f>
        <v>0</v>
      </c>
      <c r="AQ47" s="106">
        <f>COUNTIF(CH$8:CH47,"x")</f>
        <v>0</v>
      </c>
      <c r="AR47" s="106">
        <f>COUNTIF(CI$8:CI47,"x")</f>
        <v>0</v>
      </c>
      <c r="AS47" s="106">
        <f>COUNTIF(CJ$8:CJ47,"x")</f>
        <v>0</v>
      </c>
      <c r="AT47" s="21" t="s">
        <v>128</v>
      </c>
      <c r="AU47" s="24"/>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78"/>
      <c r="D48" s="20" t="s">
        <v>69</v>
      </c>
      <c r="E48" s="106">
        <f>COUNTIF(AV$8:AV48,"x")</f>
        <v>0</v>
      </c>
      <c r="F48" s="106">
        <f>COUNTIF(AW$8:AW48,"x")</f>
        <v>0</v>
      </c>
      <c r="G48" s="106">
        <f>COUNTIF(AX$8:AX48,"x")</f>
        <v>0</v>
      </c>
      <c r="H48" s="106">
        <f>COUNTIF(AY$8:AY48,"x")</f>
        <v>0</v>
      </c>
      <c r="I48" s="106">
        <f>COUNTIF(AZ$8:AZ48,"x")</f>
        <v>0</v>
      </c>
      <c r="J48" s="106">
        <f>COUNTIF(BA$8:BA48,"x")</f>
        <v>0</v>
      </c>
      <c r="K48" s="106">
        <f>COUNTIF(BB$8:BB48,"x")</f>
        <v>0</v>
      </c>
      <c r="L48" s="106">
        <f>COUNTIF(BC$8:BC48,"x")</f>
        <v>0</v>
      </c>
      <c r="M48" s="106">
        <f>COUNTIF(BD$8:BD48,"x")</f>
        <v>0</v>
      </c>
      <c r="N48" s="106">
        <f>COUNTIF(BE$8:BE48,"x")</f>
        <v>0</v>
      </c>
      <c r="O48" s="106">
        <f>COUNTIF(BF$8:BF48,"x")</f>
        <v>0</v>
      </c>
      <c r="P48" s="106">
        <f>COUNTIF(BG$8:BG48,"x")</f>
        <v>0</v>
      </c>
      <c r="Q48" s="106">
        <f>COUNTIF(BM$8:BM48,"x")</f>
        <v>0</v>
      </c>
      <c r="R48" s="106">
        <f>COUNTIF(BN$8:BN48,"x")</f>
        <v>0</v>
      </c>
      <c r="S48" s="106">
        <f>COUNTIF(BO$8:BO48,"x")</f>
        <v>0</v>
      </c>
      <c r="T48" s="106">
        <f>COUNTIF(BP$8:BP48,"x")</f>
        <v>0</v>
      </c>
      <c r="U48" s="106">
        <f>COUNTIF(BQ$8:BQ48,"x")</f>
        <v>0</v>
      </c>
      <c r="V48" s="106">
        <f>COUNTIF(BR$8:BR48,"x")</f>
        <v>0</v>
      </c>
      <c r="W48" s="106">
        <f>COUNTIF(BS$8:BS48,"x")</f>
        <v>0</v>
      </c>
      <c r="X48" s="106">
        <f>COUNTIF(BT$8:BT48,"x")</f>
        <v>0</v>
      </c>
      <c r="Y48" s="106">
        <f>COUNTIF(BU$8:BU48,"x")</f>
        <v>0</v>
      </c>
      <c r="Z48" s="106">
        <f>COUNTIF(BV$8:BV48,"x")</f>
        <v>0</v>
      </c>
      <c r="AA48" s="106">
        <f>COUNTIF(BW$8:BW48,"x")</f>
        <v>0</v>
      </c>
      <c r="AB48" s="106">
        <f>COUNTIF(BX$8:BX48,"x")</f>
        <v>0</v>
      </c>
      <c r="AC48" s="106">
        <f>COUNTIF(BY$8:BY48,"x")</f>
        <v>0</v>
      </c>
      <c r="AD48" s="106">
        <f>COUNTIF(BZ$8:BZ48,"x")</f>
        <v>0</v>
      </c>
      <c r="AE48" s="106">
        <f>COUNTIF(CA$8:CA48,"x")</f>
        <v>0</v>
      </c>
      <c r="AF48" s="106">
        <f>COUNTIF(CB$8:CB48,"x")</f>
        <v>0</v>
      </c>
      <c r="AG48" s="106">
        <f>COUNTIF(CC$8:CC48,"x")</f>
        <v>0</v>
      </c>
      <c r="AH48" s="106">
        <f>COUNTIF(CD$8:CD48,"x")</f>
        <v>0</v>
      </c>
      <c r="AI48" s="106">
        <f>COUNTIF(CE$8:CE48,"x")</f>
        <v>0</v>
      </c>
      <c r="AJ48" s="106">
        <f>COUNTIF(CF$8:CF48,"x")</f>
        <v>0</v>
      </c>
      <c r="AK48" s="106">
        <f>COUNTIF(BH$8:BH48,"x")</f>
        <v>0</v>
      </c>
      <c r="AL48" s="106">
        <f>COUNTIF(BI$8:BI48,"x")</f>
        <v>0</v>
      </c>
      <c r="AM48" s="106">
        <f>COUNTIF(BJ$8:BJ48,"x")</f>
        <v>0</v>
      </c>
      <c r="AN48" s="106">
        <f>COUNTIF(BK$8:BK48,"x")</f>
        <v>0</v>
      </c>
      <c r="AO48" s="106">
        <f>COUNTIF(BL$8:BL48,"x")</f>
        <v>0</v>
      </c>
      <c r="AP48" s="106">
        <f>COUNTIF(CG$8:CG48,"x")</f>
        <v>0</v>
      </c>
      <c r="AQ48" s="106">
        <f>COUNTIF(CH$8:CH48,"x")</f>
        <v>0</v>
      </c>
      <c r="AR48" s="106">
        <f>COUNTIF(CI$8:CI48,"x")</f>
        <v>0</v>
      </c>
      <c r="AS48" s="106">
        <f>COUNTIF(CJ$8:CJ48,"x")</f>
        <v>0</v>
      </c>
      <c r="AT48" s="21" t="s">
        <v>129</v>
      </c>
      <c r="AU48" s="24"/>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78"/>
      <c r="D49" s="20" t="s">
        <v>94</v>
      </c>
      <c r="E49" s="106">
        <f>COUNTIF(AV$8:AV49,"x")</f>
        <v>0</v>
      </c>
      <c r="F49" s="106">
        <f>COUNTIF(AW$8:AW49,"x")</f>
        <v>0</v>
      </c>
      <c r="G49" s="106">
        <f>COUNTIF(AX$8:AX49,"x")</f>
        <v>0</v>
      </c>
      <c r="H49" s="106">
        <f>COUNTIF(AY$8:AY49,"x")</f>
        <v>0</v>
      </c>
      <c r="I49" s="106">
        <f>COUNTIF(AZ$8:AZ49,"x")</f>
        <v>0</v>
      </c>
      <c r="J49" s="106">
        <f>COUNTIF(BA$8:BA49,"x")</f>
        <v>0</v>
      </c>
      <c r="K49" s="106">
        <f>COUNTIF(BB$8:BB49,"x")</f>
        <v>0</v>
      </c>
      <c r="L49" s="106">
        <f>COUNTIF(BC$8:BC49,"x")</f>
        <v>0</v>
      </c>
      <c r="M49" s="106">
        <f>COUNTIF(BD$8:BD49,"x")</f>
        <v>0</v>
      </c>
      <c r="N49" s="106">
        <f>COUNTIF(BE$8:BE49,"x")</f>
        <v>0</v>
      </c>
      <c r="O49" s="106">
        <f>COUNTIF(BF$8:BF49,"x")</f>
        <v>0</v>
      </c>
      <c r="P49" s="106">
        <f>COUNTIF(BG$8:BG49,"x")</f>
        <v>0</v>
      </c>
      <c r="Q49" s="106">
        <f>COUNTIF(BM$8:BM49,"x")</f>
        <v>0</v>
      </c>
      <c r="R49" s="106">
        <f>COUNTIF(BN$8:BN49,"x")</f>
        <v>0</v>
      </c>
      <c r="S49" s="106">
        <f>COUNTIF(BO$8:BO49,"x")</f>
        <v>0</v>
      </c>
      <c r="T49" s="106">
        <f>COUNTIF(BP$8:BP49,"x")</f>
        <v>0</v>
      </c>
      <c r="U49" s="106">
        <f>COUNTIF(BQ$8:BQ49,"x")</f>
        <v>0</v>
      </c>
      <c r="V49" s="106">
        <f>COUNTIF(BR$8:BR49,"x")</f>
        <v>0</v>
      </c>
      <c r="W49" s="106">
        <f>COUNTIF(BS$8:BS49,"x")</f>
        <v>0</v>
      </c>
      <c r="X49" s="106">
        <f>COUNTIF(BT$8:BT49,"x")</f>
        <v>0</v>
      </c>
      <c r="Y49" s="106">
        <f>COUNTIF(BU$8:BU49,"x")</f>
        <v>0</v>
      </c>
      <c r="Z49" s="106">
        <f>COUNTIF(BV$8:BV49,"x")</f>
        <v>0</v>
      </c>
      <c r="AA49" s="106">
        <f>COUNTIF(BW$8:BW49,"x")</f>
        <v>0</v>
      </c>
      <c r="AB49" s="106">
        <f>COUNTIF(BX$8:BX49,"x")</f>
        <v>0</v>
      </c>
      <c r="AC49" s="106">
        <f>COUNTIF(BY$8:BY49,"x")</f>
        <v>0</v>
      </c>
      <c r="AD49" s="106">
        <f>COUNTIF(BZ$8:BZ49,"x")</f>
        <v>0</v>
      </c>
      <c r="AE49" s="106">
        <f>COUNTIF(CA$8:CA49,"x")</f>
        <v>0</v>
      </c>
      <c r="AF49" s="106">
        <f>COUNTIF(CB$8:CB49,"x")</f>
        <v>0</v>
      </c>
      <c r="AG49" s="106">
        <f>COUNTIF(CC$8:CC49,"x")</f>
        <v>0</v>
      </c>
      <c r="AH49" s="106">
        <f>COUNTIF(CD$8:CD49,"x")</f>
        <v>0</v>
      </c>
      <c r="AI49" s="106">
        <f>COUNTIF(CE$8:CE49,"x")</f>
        <v>0</v>
      </c>
      <c r="AJ49" s="106">
        <f>COUNTIF(CF$8:CF49,"x")</f>
        <v>0</v>
      </c>
      <c r="AK49" s="106">
        <f>COUNTIF(BH$8:BH49,"x")</f>
        <v>0</v>
      </c>
      <c r="AL49" s="106">
        <f>COUNTIF(BI$8:BI49,"x")</f>
        <v>0</v>
      </c>
      <c r="AM49" s="106">
        <f>COUNTIF(BJ$8:BJ49,"x")</f>
        <v>0</v>
      </c>
      <c r="AN49" s="106">
        <f>COUNTIF(BK$8:BK49,"x")</f>
        <v>0</v>
      </c>
      <c r="AO49" s="106">
        <f>COUNTIF(BL$8:BL49,"x")</f>
        <v>0</v>
      </c>
      <c r="AP49" s="106">
        <f>COUNTIF(CG$8:CG49,"x")</f>
        <v>0</v>
      </c>
      <c r="AQ49" s="106">
        <f>COUNTIF(CH$8:CH49,"x")</f>
        <v>0</v>
      </c>
      <c r="AR49" s="106">
        <f>COUNTIF(CI$8:CI49,"x")</f>
        <v>0</v>
      </c>
      <c r="AS49" s="106">
        <f>COUNTIF(CJ$8:CJ49,"x")</f>
        <v>0</v>
      </c>
      <c r="AT49" s="21" t="s">
        <v>130</v>
      </c>
      <c r="AU49" s="24"/>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78"/>
      <c r="D50" s="20" t="s">
        <v>95</v>
      </c>
      <c r="E50" s="106">
        <f>COUNTIF(AV$8:AV50,"x")</f>
        <v>0</v>
      </c>
      <c r="F50" s="106">
        <f>COUNTIF(AW$8:AW50,"x")</f>
        <v>0</v>
      </c>
      <c r="G50" s="106">
        <f>COUNTIF(AX$8:AX50,"x")</f>
        <v>0</v>
      </c>
      <c r="H50" s="106">
        <f>COUNTIF(AY$8:AY50,"x")</f>
        <v>0</v>
      </c>
      <c r="I50" s="106">
        <f>COUNTIF(AZ$8:AZ50,"x")</f>
        <v>0</v>
      </c>
      <c r="J50" s="106">
        <f>COUNTIF(BA$8:BA50,"x")</f>
        <v>0</v>
      </c>
      <c r="K50" s="106">
        <f>COUNTIF(BB$8:BB50,"x")</f>
        <v>0</v>
      </c>
      <c r="L50" s="106">
        <f>COUNTIF(BC$8:BC50,"x")</f>
        <v>0</v>
      </c>
      <c r="M50" s="106">
        <f>COUNTIF(BD$8:BD50,"x")</f>
        <v>0</v>
      </c>
      <c r="N50" s="106">
        <f>COUNTIF(BE$8:BE50,"x")</f>
        <v>0</v>
      </c>
      <c r="O50" s="106">
        <f>COUNTIF(BF$8:BF50,"x")</f>
        <v>0</v>
      </c>
      <c r="P50" s="106">
        <f>COUNTIF(BG$8:BG50,"x")</f>
        <v>0</v>
      </c>
      <c r="Q50" s="106">
        <f>COUNTIF(BM$8:BM50,"x")</f>
        <v>0</v>
      </c>
      <c r="R50" s="106">
        <f>COUNTIF(BN$8:BN50,"x")</f>
        <v>0</v>
      </c>
      <c r="S50" s="106">
        <f>COUNTIF(BO$8:BO50,"x")</f>
        <v>0</v>
      </c>
      <c r="T50" s="106">
        <f>COUNTIF(BP$8:BP50,"x")</f>
        <v>0</v>
      </c>
      <c r="U50" s="106">
        <f>COUNTIF(BQ$8:BQ50,"x")</f>
        <v>0</v>
      </c>
      <c r="V50" s="106">
        <f>COUNTIF(BR$8:BR50,"x")</f>
        <v>0</v>
      </c>
      <c r="W50" s="106">
        <f>COUNTIF(BS$8:BS50,"x")</f>
        <v>0</v>
      </c>
      <c r="X50" s="106">
        <f>COUNTIF(BT$8:BT50,"x")</f>
        <v>0</v>
      </c>
      <c r="Y50" s="106">
        <f>COUNTIF(BU$8:BU50,"x")</f>
        <v>0</v>
      </c>
      <c r="Z50" s="106">
        <f>COUNTIF(BV$8:BV50,"x")</f>
        <v>0</v>
      </c>
      <c r="AA50" s="106">
        <f>COUNTIF(BW$8:BW50,"x")</f>
        <v>0</v>
      </c>
      <c r="AB50" s="106">
        <f>COUNTIF(BX$8:BX50,"x")</f>
        <v>0</v>
      </c>
      <c r="AC50" s="106">
        <f>COUNTIF(BY$8:BY50,"x")</f>
        <v>0</v>
      </c>
      <c r="AD50" s="106">
        <f>COUNTIF(BZ$8:BZ50,"x")</f>
        <v>0</v>
      </c>
      <c r="AE50" s="106">
        <f>COUNTIF(CA$8:CA50,"x")</f>
        <v>0</v>
      </c>
      <c r="AF50" s="106">
        <f>COUNTIF(CB$8:CB50,"x")</f>
        <v>0</v>
      </c>
      <c r="AG50" s="106">
        <f>COUNTIF(CC$8:CC50,"x")</f>
        <v>0</v>
      </c>
      <c r="AH50" s="106">
        <f>COUNTIF(CD$8:CD50,"x")</f>
        <v>0</v>
      </c>
      <c r="AI50" s="106">
        <f>COUNTIF(CE$8:CE50,"x")</f>
        <v>0</v>
      </c>
      <c r="AJ50" s="106">
        <f>COUNTIF(CF$8:CF50,"x")</f>
        <v>0</v>
      </c>
      <c r="AK50" s="106">
        <f>COUNTIF(BH$8:BH50,"x")</f>
        <v>0</v>
      </c>
      <c r="AL50" s="106">
        <f>COUNTIF(BI$8:BI50,"x")</f>
        <v>0</v>
      </c>
      <c r="AM50" s="106">
        <f>COUNTIF(BJ$8:BJ50,"x")</f>
        <v>0</v>
      </c>
      <c r="AN50" s="106">
        <f>COUNTIF(BK$8:BK50,"x")</f>
        <v>0</v>
      </c>
      <c r="AO50" s="106">
        <f>COUNTIF(BL$8:BL50,"x")</f>
        <v>0</v>
      </c>
      <c r="AP50" s="106">
        <f>COUNTIF(CG$8:CG50,"x")</f>
        <v>0</v>
      </c>
      <c r="AQ50" s="106">
        <f>COUNTIF(CH$8:CH50,"x")</f>
        <v>0</v>
      </c>
      <c r="AR50" s="106">
        <f>COUNTIF(CI$8:CI50,"x")</f>
        <v>0</v>
      </c>
      <c r="AS50" s="106">
        <f>COUNTIF(CJ$8:CJ50,"x")</f>
        <v>0</v>
      </c>
      <c r="AT50" s="21" t="s">
        <v>131</v>
      </c>
      <c r="AU50" s="24"/>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78"/>
      <c r="D51" s="20" t="s">
        <v>65</v>
      </c>
      <c r="E51" s="106">
        <f>COUNTIF(AV$8:AV51,"x")</f>
        <v>0</v>
      </c>
      <c r="F51" s="106">
        <f>COUNTIF(AW$8:AW51,"x")</f>
        <v>0</v>
      </c>
      <c r="G51" s="106">
        <f>COUNTIF(AX$8:AX51,"x")</f>
        <v>0</v>
      </c>
      <c r="H51" s="106">
        <f>COUNTIF(AY$8:AY51,"x")</f>
        <v>0</v>
      </c>
      <c r="I51" s="106">
        <f>COUNTIF(AZ$8:AZ51,"x")</f>
        <v>0</v>
      </c>
      <c r="J51" s="106">
        <f>COUNTIF(BA$8:BA51,"x")</f>
        <v>0</v>
      </c>
      <c r="K51" s="106">
        <f>COUNTIF(BB$8:BB51,"x")</f>
        <v>0</v>
      </c>
      <c r="L51" s="106">
        <f>COUNTIF(BC$8:BC51,"x")</f>
        <v>0</v>
      </c>
      <c r="M51" s="106">
        <f>COUNTIF(BD$8:BD51,"x")</f>
        <v>0</v>
      </c>
      <c r="N51" s="106">
        <f>COUNTIF(BE$8:BE51,"x")</f>
        <v>0</v>
      </c>
      <c r="O51" s="106">
        <f>COUNTIF(BF$8:BF51,"x")</f>
        <v>0</v>
      </c>
      <c r="P51" s="106">
        <f>COUNTIF(BG$8:BG51,"x")</f>
        <v>0</v>
      </c>
      <c r="Q51" s="106">
        <f>COUNTIF(BM$8:BM51,"x")</f>
        <v>0</v>
      </c>
      <c r="R51" s="106">
        <f>COUNTIF(BN$8:BN51,"x")</f>
        <v>0</v>
      </c>
      <c r="S51" s="106">
        <f>COUNTIF(BO$8:BO51,"x")</f>
        <v>0</v>
      </c>
      <c r="T51" s="106">
        <f>COUNTIF(BP$8:BP51,"x")</f>
        <v>0</v>
      </c>
      <c r="U51" s="106">
        <f>COUNTIF(BQ$8:BQ51,"x")</f>
        <v>0</v>
      </c>
      <c r="V51" s="106">
        <f>COUNTIF(BR$8:BR51,"x")</f>
        <v>0</v>
      </c>
      <c r="W51" s="106">
        <f>COUNTIF(BS$8:BS51,"x")</f>
        <v>0</v>
      </c>
      <c r="X51" s="106">
        <f>COUNTIF(BT$8:BT51,"x")</f>
        <v>0</v>
      </c>
      <c r="Y51" s="106">
        <f>COUNTIF(BU$8:BU51,"x")</f>
        <v>0</v>
      </c>
      <c r="Z51" s="106">
        <f>COUNTIF(BV$8:BV51,"x")</f>
        <v>0</v>
      </c>
      <c r="AA51" s="106">
        <f>COUNTIF(BW$8:BW51,"x")</f>
        <v>0</v>
      </c>
      <c r="AB51" s="106">
        <f>COUNTIF(BX$8:BX51,"x")</f>
        <v>0</v>
      </c>
      <c r="AC51" s="106">
        <f>COUNTIF(BY$8:BY51,"x")</f>
        <v>0</v>
      </c>
      <c r="AD51" s="106">
        <f>COUNTIF(BZ$8:BZ51,"x")</f>
        <v>0</v>
      </c>
      <c r="AE51" s="106">
        <f>COUNTIF(CA$8:CA51,"x")</f>
        <v>0</v>
      </c>
      <c r="AF51" s="106">
        <f>COUNTIF(CB$8:CB51,"x")</f>
        <v>0</v>
      </c>
      <c r="AG51" s="106">
        <f>COUNTIF(CC$8:CC51,"x")</f>
        <v>0</v>
      </c>
      <c r="AH51" s="106">
        <f>COUNTIF(CD$8:CD51,"x")</f>
        <v>0</v>
      </c>
      <c r="AI51" s="106">
        <f>COUNTIF(CE$8:CE51,"x")</f>
        <v>0</v>
      </c>
      <c r="AJ51" s="106">
        <f>COUNTIF(CF$8:CF51,"x")</f>
        <v>0</v>
      </c>
      <c r="AK51" s="106">
        <f>COUNTIF(BH$8:BH51,"x")</f>
        <v>0</v>
      </c>
      <c r="AL51" s="106">
        <f>COUNTIF(BI$8:BI51,"x")</f>
        <v>0</v>
      </c>
      <c r="AM51" s="106">
        <f>COUNTIF(BJ$8:BJ51,"x")</f>
        <v>0</v>
      </c>
      <c r="AN51" s="106">
        <f>COUNTIF(BK$8:BK51,"x")</f>
        <v>0</v>
      </c>
      <c r="AO51" s="106">
        <f>COUNTIF(BL$8:BL51,"x")</f>
        <v>0</v>
      </c>
      <c r="AP51" s="106">
        <f>COUNTIF(CG$8:CG51,"x")</f>
        <v>0</v>
      </c>
      <c r="AQ51" s="106">
        <f>COUNTIF(CH$8:CH51,"x")</f>
        <v>0</v>
      </c>
      <c r="AR51" s="106">
        <f>COUNTIF(CI$8:CI51,"x")</f>
        <v>0</v>
      </c>
      <c r="AS51" s="106">
        <f>COUNTIF(CJ$8:CJ51,"x")</f>
        <v>0</v>
      </c>
      <c r="AT51" s="21" t="s">
        <v>132</v>
      </c>
      <c r="AU51" s="24"/>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78" t="s">
        <v>22</v>
      </c>
      <c r="D52" s="20" t="s">
        <v>61</v>
      </c>
      <c r="E52" s="106">
        <f>COUNTIF(AV$8:AV52,"x")</f>
        <v>0</v>
      </c>
      <c r="F52" s="106">
        <f>COUNTIF(AW$8:AW52,"x")</f>
        <v>0</v>
      </c>
      <c r="G52" s="106">
        <f>COUNTIF(AX$8:AX52,"x")</f>
        <v>0</v>
      </c>
      <c r="H52" s="106">
        <f>COUNTIF(AY$8:AY52,"x")</f>
        <v>0</v>
      </c>
      <c r="I52" s="106">
        <f>COUNTIF(AZ$8:AZ52,"x")</f>
        <v>0</v>
      </c>
      <c r="J52" s="106">
        <f>COUNTIF(BA$8:BA52,"x")</f>
        <v>0</v>
      </c>
      <c r="K52" s="106">
        <f>COUNTIF(BB$8:BB52,"x")</f>
        <v>0</v>
      </c>
      <c r="L52" s="106">
        <f>COUNTIF(BC$8:BC52,"x")</f>
        <v>0</v>
      </c>
      <c r="M52" s="106">
        <f>COUNTIF(BD$8:BD52,"x")</f>
        <v>0</v>
      </c>
      <c r="N52" s="106">
        <f>COUNTIF(BE$8:BE52,"x")</f>
        <v>0</v>
      </c>
      <c r="O52" s="106">
        <f>COUNTIF(BF$8:BF52,"x")</f>
        <v>0</v>
      </c>
      <c r="P52" s="106">
        <f>COUNTIF(BG$8:BG52,"x")</f>
        <v>0</v>
      </c>
      <c r="Q52" s="106">
        <f>COUNTIF(BM$8:BM52,"x")</f>
        <v>0</v>
      </c>
      <c r="R52" s="106">
        <f>COUNTIF(BN$8:BN52,"x")</f>
        <v>0</v>
      </c>
      <c r="S52" s="106">
        <f>COUNTIF(BO$8:BO52,"x")</f>
        <v>0</v>
      </c>
      <c r="T52" s="106">
        <f>COUNTIF(BP$8:BP52,"x")</f>
        <v>0</v>
      </c>
      <c r="U52" s="106">
        <f>COUNTIF(BQ$8:BQ52,"x")</f>
        <v>0</v>
      </c>
      <c r="V52" s="106">
        <f>COUNTIF(BR$8:BR52,"x")</f>
        <v>0</v>
      </c>
      <c r="W52" s="106">
        <f>COUNTIF(BS$8:BS52,"x")</f>
        <v>0</v>
      </c>
      <c r="X52" s="106">
        <f>COUNTIF(BT$8:BT52,"x")</f>
        <v>0</v>
      </c>
      <c r="Y52" s="106">
        <f>COUNTIF(BU$8:BU52,"x")</f>
        <v>0</v>
      </c>
      <c r="Z52" s="106">
        <f>COUNTIF(BV$8:BV52,"x")</f>
        <v>0</v>
      </c>
      <c r="AA52" s="106">
        <f>COUNTIF(BW$8:BW52,"x")</f>
        <v>0</v>
      </c>
      <c r="AB52" s="106">
        <f>COUNTIF(BX$8:BX52,"x")</f>
        <v>0</v>
      </c>
      <c r="AC52" s="106">
        <f>COUNTIF(BY$8:BY52,"x")</f>
        <v>0</v>
      </c>
      <c r="AD52" s="106">
        <f>COUNTIF(BZ$8:BZ52,"x")</f>
        <v>0</v>
      </c>
      <c r="AE52" s="106">
        <f>COUNTIF(CA$8:CA52,"x")</f>
        <v>0</v>
      </c>
      <c r="AF52" s="106">
        <f>COUNTIF(CB$8:CB52,"x")</f>
        <v>0</v>
      </c>
      <c r="AG52" s="106">
        <f>COUNTIF(CC$8:CC52,"x")</f>
        <v>0</v>
      </c>
      <c r="AH52" s="106">
        <f>COUNTIF(CD$8:CD52,"x")</f>
        <v>0</v>
      </c>
      <c r="AI52" s="106">
        <f>COUNTIF(CE$8:CE52,"x")</f>
        <v>0</v>
      </c>
      <c r="AJ52" s="106">
        <f>COUNTIF(CF$8:CF52,"x")</f>
        <v>0</v>
      </c>
      <c r="AK52" s="106">
        <f>COUNTIF(BH$8:BH52,"x")</f>
        <v>0</v>
      </c>
      <c r="AL52" s="106">
        <f>COUNTIF(BI$8:BI52,"x")</f>
        <v>0</v>
      </c>
      <c r="AM52" s="106">
        <f>COUNTIF(BJ$8:BJ52,"x")</f>
        <v>0</v>
      </c>
      <c r="AN52" s="106">
        <f>COUNTIF(BK$8:BK52,"x")</f>
        <v>0</v>
      </c>
      <c r="AO52" s="106">
        <f>COUNTIF(BL$8:BL52,"x")</f>
        <v>0</v>
      </c>
      <c r="AP52" s="106">
        <f>COUNTIF(CG$8:CG52,"x")</f>
        <v>0</v>
      </c>
      <c r="AQ52" s="106">
        <f>COUNTIF(CH$8:CH52,"x")</f>
        <v>0</v>
      </c>
      <c r="AR52" s="106">
        <f>COUNTIF(CI$8:CI52,"x")</f>
        <v>0</v>
      </c>
      <c r="AS52" s="106">
        <f>COUNTIF(CJ$8:CJ52,"x")</f>
        <v>0</v>
      </c>
      <c r="AT52" s="21" t="s">
        <v>133</v>
      </c>
      <c r="AU52" s="24"/>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41</v>
      </c>
    </row>
    <row r="53" spans="2:89" x14ac:dyDescent="0.25">
      <c r="B53" s="16">
        <v>56</v>
      </c>
      <c r="C53" s="178"/>
      <c r="D53" s="20" t="s">
        <v>62</v>
      </c>
      <c r="E53" s="106">
        <f>COUNTIF(AV$8:AV53,"x")</f>
        <v>0</v>
      </c>
      <c r="F53" s="106">
        <f>COUNTIF(AW$8:AW53,"x")</f>
        <v>0</v>
      </c>
      <c r="G53" s="106">
        <f>COUNTIF(AX$8:AX53,"x")</f>
        <v>0</v>
      </c>
      <c r="H53" s="106">
        <f>COUNTIF(AY$8:AY53,"x")</f>
        <v>0</v>
      </c>
      <c r="I53" s="106">
        <f>COUNTIF(AZ$8:AZ53,"x")</f>
        <v>0</v>
      </c>
      <c r="J53" s="106">
        <f>COUNTIF(BA$8:BA53,"x")</f>
        <v>0</v>
      </c>
      <c r="K53" s="106">
        <f>COUNTIF(BB$8:BB53,"x")</f>
        <v>0</v>
      </c>
      <c r="L53" s="106">
        <f>COUNTIF(BC$8:BC53,"x")</f>
        <v>0</v>
      </c>
      <c r="M53" s="106">
        <f>COUNTIF(BD$8:BD53,"x")</f>
        <v>0</v>
      </c>
      <c r="N53" s="106">
        <f>COUNTIF(BE$8:BE53,"x")</f>
        <v>0</v>
      </c>
      <c r="O53" s="106">
        <f>COUNTIF(BF$8:BF53,"x")</f>
        <v>0</v>
      </c>
      <c r="P53" s="106">
        <f>COUNTIF(BG$8:BG53,"x")</f>
        <v>0</v>
      </c>
      <c r="Q53" s="106">
        <f>COUNTIF(BM$8:BM53,"x")</f>
        <v>0</v>
      </c>
      <c r="R53" s="106">
        <f>COUNTIF(BN$8:BN53,"x")</f>
        <v>0</v>
      </c>
      <c r="S53" s="106">
        <f>COUNTIF(BO$8:BO53,"x")</f>
        <v>0</v>
      </c>
      <c r="T53" s="106">
        <f>COUNTIF(BP$8:BP53,"x")</f>
        <v>0</v>
      </c>
      <c r="U53" s="106">
        <f>COUNTIF(BQ$8:BQ53,"x")</f>
        <v>0</v>
      </c>
      <c r="V53" s="106">
        <f>COUNTIF(BR$8:BR53,"x")</f>
        <v>0</v>
      </c>
      <c r="W53" s="106">
        <f>COUNTIF(BS$8:BS53,"x")</f>
        <v>0</v>
      </c>
      <c r="X53" s="106">
        <f>COUNTIF(BT$8:BT53,"x")</f>
        <v>0</v>
      </c>
      <c r="Y53" s="106">
        <f>COUNTIF(BU$8:BU53,"x")</f>
        <v>0</v>
      </c>
      <c r="Z53" s="106">
        <f>COUNTIF(BV$8:BV53,"x")</f>
        <v>0</v>
      </c>
      <c r="AA53" s="106">
        <f>COUNTIF(BW$8:BW53,"x")</f>
        <v>0</v>
      </c>
      <c r="AB53" s="106">
        <f>COUNTIF(BX$8:BX53,"x")</f>
        <v>0</v>
      </c>
      <c r="AC53" s="106">
        <f>COUNTIF(BY$8:BY53,"x")</f>
        <v>0</v>
      </c>
      <c r="AD53" s="106">
        <f>COUNTIF(BZ$8:BZ53,"x")</f>
        <v>0</v>
      </c>
      <c r="AE53" s="106">
        <f>COUNTIF(CA$8:CA53,"x")</f>
        <v>0</v>
      </c>
      <c r="AF53" s="106">
        <f>COUNTIF(CB$8:CB53,"x")</f>
        <v>0</v>
      </c>
      <c r="AG53" s="106">
        <f>COUNTIF(CC$8:CC53,"x")</f>
        <v>0</v>
      </c>
      <c r="AH53" s="106">
        <f>COUNTIF(CD$8:CD53,"x")</f>
        <v>0</v>
      </c>
      <c r="AI53" s="106">
        <f>COUNTIF(CE$8:CE53,"x")</f>
        <v>0</v>
      </c>
      <c r="AJ53" s="106">
        <f>COUNTIF(CF$8:CF53,"x")</f>
        <v>0</v>
      </c>
      <c r="AK53" s="106">
        <f>COUNTIF(BH$8:BH53,"x")</f>
        <v>0</v>
      </c>
      <c r="AL53" s="106">
        <f>COUNTIF(BI$8:BI53,"x")</f>
        <v>0</v>
      </c>
      <c r="AM53" s="106">
        <f>COUNTIF(BJ$8:BJ53,"x")</f>
        <v>0</v>
      </c>
      <c r="AN53" s="106">
        <f>COUNTIF(BK$8:BK53,"x")</f>
        <v>0</v>
      </c>
      <c r="AO53" s="106">
        <f>COUNTIF(BL$8:BL53,"x")</f>
        <v>0</v>
      </c>
      <c r="AP53" s="106">
        <f>COUNTIF(CG$8:CG53,"x")</f>
        <v>0</v>
      </c>
      <c r="AQ53" s="106">
        <f>COUNTIF(CH$8:CH53,"x")</f>
        <v>0</v>
      </c>
      <c r="AR53" s="106">
        <f>COUNTIF(CI$8:CI53,"x")</f>
        <v>0</v>
      </c>
      <c r="AS53" s="106">
        <f>COUNTIF(CJ$8:CJ53,"x")</f>
        <v>0</v>
      </c>
      <c r="AT53" s="21" t="s">
        <v>134</v>
      </c>
      <c r="AU53" s="24"/>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78"/>
      <c r="D54" s="20" t="s">
        <v>66</v>
      </c>
      <c r="E54" s="106">
        <f>COUNTIF(AV$8:AV54,"x")</f>
        <v>0</v>
      </c>
      <c r="F54" s="106">
        <f>COUNTIF(AW$8:AW54,"x")</f>
        <v>0</v>
      </c>
      <c r="G54" s="106">
        <f>COUNTIF(AX$8:AX54,"x")</f>
        <v>0</v>
      </c>
      <c r="H54" s="106">
        <f>COUNTIF(AY$8:AY54,"x")</f>
        <v>0</v>
      </c>
      <c r="I54" s="106">
        <f>COUNTIF(AZ$8:AZ54,"x")</f>
        <v>0</v>
      </c>
      <c r="J54" s="106">
        <f>COUNTIF(BA$8:BA54,"x")</f>
        <v>0</v>
      </c>
      <c r="K54" s="106">
        <f>COUNTIF(BB$8:BB54,"x")</f>
        <v>0</v>
      </c>
      <c r="L54" s="106">
        <f>COUNTIF(BC$8:BC54,"x")</f>
        <v>0</v>
      </c>
      <c r="M54" s="106">
        <f>COUNTIF(BD$8:BD54,"x")</f>
        <v>0</v>
      </c>
      <c r="N54" s="106">
        <f>COUNTIF(BE$8:BE54,"x")</f>
        <v>0</v>
      </c>
      <c r="O54" s="106">
        <f>COUNTIF(BF$8:BF54,"x")</f>
        <v>0</v>
      </c>
      <c r="P54" s="106">
        <f>COUNTIF(BG$8:BG54,"x")</f>
        <v>0</v>
      </c>
      <c r="Q54" s="106">
        <f>COUNTIF(BM$8:BM54,"x")</f>
        <v>0</v>
      </c>
      <c r="R54" s="106">
        <f>COUNTIF(BN$8:BN54,"x")</f>
        <v>0</v>
      </c>
      <c r="S54" s="106">
        <f>COUNTIF(BO$8:BO54,"x")</f>
        <v>0</v>
      </c>
      <c r="T54" s="106">
        <f>COUNTIF(BP$8:BP54,"x")</f>
        <v>0</v>
      </c>
      <c r="U54" s="106">
        <f>COUNTIF(BQ$8:BQ54,"x")</f>
        <v>0</v>
      </c>
      <c r="V54" s="106">
        <f>COUNTIF(BR$8:BR54,"x")</f>
        <v>0</v>
      </c>
      <c r="W54" s="106">
        <f>COUNTIF(BS$8:BS54,"x")</f>
        <v>0</v>
      </c>
      <c r="X54" s="106">
        <f>COUNTIF(BT$8:BT54,"x")</f>
        <v>0</v>
      </c>
      <c r="Y54" s="106">
        <f>COUNTIF(BU$8:BU54,"x")</f>
        <v>0</v>
      </c>
      <c r="Z54" s="106">
        <f>COUNTIF(BV$8:BV54,"x")</f>
        <v>0</v>
      </c>
      <c r="AA54" s="106">
        <f>COUNTIF(BW$8:BW54,"x")</f>
        <v>0</v>
      </c>
      <c r="AB54" s="106">
        <f>COUNTIF(BX$8:BX54,"x")</f>
        <v>0</v>
      </c>
      <c r="AC54" s="106">
        <f>COUNTIF(BY$8:BY54,"x")</f>
        <v>0</v>
      </c>
      <c r="AD54" s="106">
        <f>COUNTIF(BZ$8:BZ54,"x")</f>
        <v>0</v>
      </c>
      <c r="AE54" s="106">
        <f>COUNTIF(CA$8:CA54,"x")</f>
        <v>0</v>
      </c>
      <c r="AF54" s="106">
        <f>COUNTIF(CB$8:CB54,"x")</f>
        <v>0</v>
      </c>
      <c r="AG54" s="106">
        <f>COUNTIF(CC$8:CC54,"x")</f>
        <v>0</v>
      </c>
      <c r="AH54" s="106">
        <f>COUNTIF(CD$8:CD54,"x")</f>
        <v>0</v>
      </c>
      <c r="AI54" s="106">
        <f>COUNTIF(CE$8:CE54,"x")</f>
        <v>0</v>
      </c>
      <c r="AJ54" s="106">
        <f>COUNTIF(CF$8:CF54,"x")</f>
        <v>0</v>
      </c>
      <c r="AK54" s="106">
        <f>COUNTIF(BH$8:BH54,"x")</f>
        <v>0</v>
      </c>
      <c r="AL54" s="106">
        <f>COUNTIF(BI$8:BI54,"x")</f>
        <v>0</v>
      </c>
      <c r="AM54" s="106">
        <f>COUNTIF(BJ$8:BJ54,"x")</f>
        <v>0</v>
      </c>
      <c r="AN54" s="106">
        <f>COUNTIF(BK$8:BK54,"x")</f>
        <v>0</v>
      </c>
      <c r="AO54" s="106">
        <f>COUNTIF(BL$8:BL54,"x")</f>
        <v>0</v>
      </c>
      <c r="AP54" s="106">
        <f>COUNTIF(CG$8:CG54,"x")</f>
        <v>0</v>
      </c>
      <c r="AQ54" s="106">
        <f>COUNTIF(CH$8:CH54,"x")</f>
        <v>0</v>
      </c>
      <c r="AR54" s="106">
        <f>COUNTIF(CI$8:CI54,"x")</f>
        <v>0</v>
      </c>
      <c r="AS54" s="106">
        <f>COUNTIF(CJ$8:CJ54,"x")</f>
        <v>0</v>
      </c>
      <c r="AT54" s="21" t="s">
        <v>135</v>
      </c>
      <c r="AU54" s="24"/>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78"/>
      <c r="D55" s="20" t="s">
        <v>63</v>
      </c>
      <c r="E55" s="106">
        <f>COUNTIF(AV$8:AV55,"x")</f>
        <v>0</v>
      </c>
      <c r="F55" s="106">
        <f>COUNTIF(AW$8:AW55,"x")</f>
        <v>0</v>
      </c>
      <c r="G55" s="106">
        <f>COUNTIF(AX$8:AX55,"x")</f>
        <v>0</v>
      </c>
      <c r="H55" s="106">
        <f>COUNTIF(AY$8:AY55,"x")</f>
        <v>0</v>
      </c>
      <c r="I55" s="106">
        <f>COUNTIF(AZ$8:AZ55,"x")</f>
        <v>0</v>
      </c>
      <c r="J55" s="106">
        <f>COUNTIF(BA$8:BA55,"x")</f>
        <v>0</v>
      </c>
      <c r="K55" s="106">
        <f>COUNTIF(BB$8:BB55,"x")</f>
        <v>0</v>
      </c>
      <c r="L55" s="106">
        <f>COUNTIF(BC$8:BC55,"x")</f>
        <v>0</v>
      </c>
      <c r="M55" s="106">
        <f>COUNTIF(BD$8:BD55,"x")</f>
        <v>0</v>
      </c>
      <c r="N55" s="106">
        <f>COUNTIF(BE$8:BE55,"x")</f>
        <v>0</v>
      </c>
      <c r="O55" s="106">
        <f>COUNTIF(BF$8:BF55,"x")</f>
        <v>0</v>
      </c>
      <c r="P55" s="106">
        <f>COUNTIF(BG$8:BG55,"x")</f>
        <v>0</v>
      </c>
      <c r="Q55" s="106">
        <f>COUNTIF(BM$8:BM55,"x")</f>
        <v>0</v>
      </c>
      <c r="R55" s="106">
        <f>COUNTIF(BN$8:BN55,"x")</f>
        <v>0</v>
      </c>
      <c r="S55" s="106">
        <f>COUNTIF(BO$8:BO55,"x")</f>
        <v>0</v>
      </c>
      <c r="T55" s="106">
        <f>COUNTIF(BP$8:BP55,"x")</f>
        <v>0</v>
      </c>
      <c r="U55" s="106">
        <f>COUNTIF(BQ$8:BQ55,"x")</f>
        <v>0</v>
      </c>
      <c r="V55" s="106">
        <f>COUNTIF(BR$8:BR55,"x")</f>
        <v>0</v>
      </c>
      <c r="W55" s="106">
        <f>COUNTIF(BS$8:BS55,"x")</f>
        <v>0</v>
      </c>
      <c r="X55" s="106">
        <f>COUNTIF(BT$8:BT55,"x")</f>
        <v>0</v>
      </c>
      <c r="Y55" s="106">
        <f>COUNTIF(BU$8:BU55,"x")</f>
        <v>0</v>
      </c>
      <c r="Z55" s="106">
        <f>COUNTIF(BV$8:BV55,"x")</f>
        <v>0</v>
      </c>
      <c r="AA55" s="106">
        <f>COUNTIF(BW$8:BW55,"x")</f>
        <v>0</v>
      </c>
      <c r="AB55" s="106">
        <f>COUNTIF(BX$8:BX55,"x")</f>
        <v>0</v>
      </c>
      <c r="AC55" s="106">
        <f>COUNTIF(BY$8:BY55,"x")</f>
        <v>0</v>
      </c>
      <c r="AD55" s="106">
        <f>COUNTIF(BZ$8:BZ55,"x")</f>
        <v>0</v>
      </c>
      <c r="AE55" s="106">
        <f>COUNTIF(CA$8:CA55,"x")</f>
        <v>0</v>
      </c>
      <c r="AF55" s="106">
        <f>COUNTIF(CB$8:CB55,"x")</f>
        <v>0</v>
      </c>
      <c r="AG55" s="106">
        <f>COUNTIF(CC$8:CC55,"x")</f>
        <v>0</v>
      </c>
      <c r="AH55" s="106">
        <f>COUNTIF(CD$8:CD55,"x")</f>
        <v>0</v>
      </c>
      <c r="AI55" s="106">
        <f>COUNTIF(CE$8:CE55,"x")</f>
        <v>0</v>
      </c>
      <c r="AJ55" s="106">
        <f>COUNTIF(CF$8:CF55,"x")</f>
        <v>0</v>
      </c>
      <c r="AK55" s="106">
        <f>COUNTIF(BH$8:BH55,"x")</f>
        <v>0</v>
      </c>
      <c r="AL55" s="106">
        <f>COUNTIF(BI$8:BI55,"x")</f>
        <v>0</v>
      </c>
      <c r="AM55" s="106">
        <f>COUNTIF(BJ$8:BJ55,"x")</f>
        <v>0</v>
      </c>
      <c r="AN55" s="106">
        <f>COUNTIF(BK$8:BK55,"x")</f>
        <v>0</v>
      </c>
      <c r="AO55" s="106">
        <f>COUNTIF(BL$8:BL55,"x")</f>
        <v>0</v>
      </c>
      <c r="AP55" s="106">
        <f>COUNTIF(CG$8:CG55,"x")</f>
        <v>0</v>
      </c>
      <c r="AQ55" s="106">
        <f>COUNTIF(CH$8:CH55,"x")</f>
        <v>0</v>
      </c>
      <c r="AR55" s="106">
        <f>COUNTIF(CI$8:CI55,"x")</f>
        <v>0</v>
      </c>
      <c r="AS55" s="106">
        <f>COUNTIF(CJ$8:CJ55,"x")</f>
        <v>0</v>
      </c>
      <c r="AT55" s="21" t="s">
        <v>136</v>
      </c>
      <c r="AU55" s="24"/>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78"/>
      <c r="D56" s="20" t="s">
        <v>64</v>
      </c>
      <c r="E56" s="106">
        <f>COUNTIF(AV$8:AV56,"x")</f>
        <v>0</v>
      </c>
      <c r="F56" s="106">
        <f>COUNTIF(AW$8:AW56,"x")</f>
        <v>0</v>
      </c>
      <c r="G56" s="106">
        <f>COUNTIF(AX$8:AX56,"x")</f>
        <v>0</v>
      </c>
      <c r="H56" s="106">
        <f>COUNTIF(AY$8:AY56,"x")</f>
        <v>0</v>
      </c>
      <c r="I56" s="106">
        <f>COUNTIF(AZ$8:AZ56,"x")</f>
        <v>0</v>
      </c>
      <c r="J56" s="106">
        <f>COUNTIF(BA$8:BA56,"x")</f>
        <v>0</v>
      </c>
      <c r="K56" s="106">
        <f>COUNTIF(BB$8:BB56,"x")</f>
        <v>0</v>
      </c>
      <c r="L56" s="106">
        <f>COUNTIF(BC$8:BC56,"x")</f>
        <v>0</v>
      </c>
      <c r="M56" s="106">
        <f>COUNTIF(BD$8:BD56,"x")</f>
        <v>0</v>
      </c>
      <c r="N56" s="106">
        <f>COUNTIF(BE$8:BE56,"x")</f>
        <v>0</v>
      </c>
      <c r="O56" s="106">
        <f>COUNTIF(BF$8:BF56,"x")</f>
        <v>0</v>
      </c>
      <c r="P56" s="106">
        <f>COUNTIF(BG$8:BG56,"x")</f>
        <v>0</v>
      </c>
      <c r="Q56" s="106">
        <f>COUNTIF(BM$8:BM56,"x")</f>
        <v>0</v>
      </c>
      <c r="R56" s="106">
        <f>COUNTIF(BN$8:BN56,"x")</f>
        <v>0</v>
      </c>
      <c r="S56" s="106">
        <f>COUNTIF(BO$8:BO56,"x")</f>
        <v>0</v>
      </c>
      <c r="T56" s="106">
        <f>COUNTIF(BP$8:BP56,"x")</f>
        <v>0</v>
      </c>
      <c r="U56" s="106">
        <f>COUNTIF(BQ$8:BQ56,"x")</f>
        <v>0</v>
      </c>
      <c r="V56" s="106">
        <f>COUNTIF(BR$8:BR56,"x")</f>
        <v>0</v>
      </c>
      <c r="W56" s="106">
        <f>COUNTIF(BS$8:BS56,"x")</f>
        <v>0</v>
      </c>
      <c r="X56" s="106">
        <f>COUNTIF(BT$8:BT56,"x")</f>
        <v>0</v>
      </c>
      <c r="Y56" s="106">
        <f>COUNTIF(BU$8:BU56,"x")</f>
        <v>0</v>
      </c>
      <c r="Z56" s="106">
        <f>COUNTIF(BV$8:BV56,"x")</f>
        <v>0</v>
      </c>
      <c r="AA56" s="106">
        <f>COUNTIF(BW$8:BW56,"x")</f>
        <v>0</v>
      </c>
      <c r="AB56" s="106">
        <f>COUNTIF(BX$8:BX56,"x")</f>
        <v>0</v>
      </c>
      <c r="AC56" s="106">
        <f>COUNTIF(BY$8:BY56,"x")</f>
        <v>0</v>
      </c>
      <c r="AD56" s="106">
        <f>COUNTIF(BZ$8:BZ56,"x")</f>
        <v>0</v>
      </c>
      <c r="AE56" s="106">
        <f>COUNTIF(CA$8:CA56,"x")</f>
        <v>0</v>
      </c>
      <c r="AF56" s="106">
        <f>COUNTIF(CB$8:CB56,"x")</f>
        <v>0</v>
      </c>
      <c r="AG56" s="106">
        <f>COUNTIF(CC$8:CC56,"x")</f>
        <v>0</v>
      </c>
      <c r="AH56" s="106">
        <f>COUNTIF(CD$8:CD56,"x")</f>
        <v>0</v>
      </c>
      <c r="AI56" s="106">
        <f>COUNTIF(CE$8:CE56,"x")</f>
        <v>0</v>
      </c>
      <c r="AJ56" s="106">
        <f>COUNTIF(CF$8:CF56,"x")</f>
        <v>0</v>
      </c>
      <c r="AK56" s="106">
        <f>COUNTIF(BH$8:BH56,"x")</f>
        <v>0</v>
      </c>
      <c r="AL56" s="106">
        <f>COUNTIF(BI$8:BI56,"x")</f>
        <v>0</v>
      </c>
      <c r="AM56" s="106">
        <f>COUNTIF(BJ$8:BJ56,"x")</f>
        <v>0</v>
      </c>
      <c r="AN56" s="106">
        <f>COUNTIF(BK$8:BK56,"x")</f>
        <v>0</v>
      </c>
      <c r="AO56" s="106">
        <f>COUNTIF(BL$8:BL56,"x")</f>
        <v>0</v>
      </c>
      <c r="AP56" s="106">
        <f>COUNTIF(CG$8:CG56,"x")</f>
        <v>0</v>
      </c>
      <c r="AQ56" s="106">
        <f>COUNTIF(CH$8:CH56,"x")</f>
        <v>0</v>
      </c>
      <c r="AR56" s="106">
        <f>COUNTIF(CI$8:CI56,"x")</f>
        <v>0</v>
      </c>
      <c r="AS56" s="106">
        <f>COUNTIF(CJ$8:CJ56,"x")</f>
        <v>0</v>
      </c>
      <c r="AT56" s="21" t="s">
        <v>137</v>
      </c>
      <c r="AU56" s="24"/>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78"/>
      <c r="D57" s="20" t="s">
        <v>67</v>
      </c>
      <c r="E57" s="106">
        <f>COUNTIF(AV$8:AV57,"x")</f>
        <v>0</v>
      </c>
      <c r="F57" s="106">
        <f>COUNTIF(AW$8:AW57,"x")</f>
        <v>0</v>
      </c>
      <c r="G57" s="106">
        <f>COUNTIF(AX$8:AX57,"x")</f>
        <v>0</v>
      </c>
      <c r="H57" s="106">
        <f>COUNTIF(AY$8:AY57,"x")</f>
        <v>0</v>
      </c>
      <c r="I57" s="106">
        <f>COUNTIF(AZ$8:AZ57,"x")</f>
        <v>0</v>
      </c>
      <c r="J57" s="106">
        <f>COUNTIF(BA$8:BA57,"x")</f>
        <v>0</v>
      </c>
      <c r="K57" s="106">
        <f>COUNTIF(BB$8:BB57,"x")</f>
        <v>0</v>
      </c>
      <c r="L57" s="106">
        <f>COUNTIF(BC$8:BC57,"x")</f>
        <v>0</v>
      </c>
      <c r="M57" s="106">
        <f>COUNTIF(BD$8:BD57,"x")</f>
        <v>0</v>
      </c>
      <c r="N57" s="106">
        <f>COUNTIF(BE$8:BE57,"x")</f>
        <v>0</v>
      </c>
      <c r="O57" s="106">
        <f>COUNTIF(BF$8:BF57,"x")</f>
        <v>0</v>
      </c>
      <c r="P57" s="106">
        <f>COUNTIF(BG$8:BG57,"x")</f>
        <v>0</v>
      </c>
      <c r="Q57" s="106">
        <f>COUNTIF(BM$8:BM57,"x")</f>
        <v>0</v>
      </c>
      <c r="R57" s="106">
        <f>COUNTIF(BN$8:BN57,"x")</f>
        <v>0</v>
      </c>
      <c r="S57" s="106">
        <f>COUNTIF(BO$8:BO57,"x")</f>
        <v>0</v>
      </c>
      <c r="T57" s="106">
        <f>COUNTIF(BP$8:BP57,"x")</f>
        <v>0</v>
      </c>
      <c r="U57" s="106">
        <f>COUNTIF(BQ$8:BQ57,"x")</f>
        <v>0</v>
      </c>
      <c r="V57" s="106">
        <f>COUNTIF(BR$8:BR57,"x")</f>
        <v>0</v>
      </c>
      <c r="W57" s="106">
        <f>COUNTIF(BS$8:BS57,"x")</f>
        <v>0</v>
      </c>
      <c r="X57" s="106">
        <f>COUNTIF(BT$8:BT57,"x")</f>
        <v>0</v>
      </c>
      <c r="Y57" s="106">
        <f>COUNTIF(BU$8:BU57,"x")</f>
        <v>0</v>
      </c>
      <c r="Z57" s="106">
        <f>COUNTIF(BV$8:BV57,"x")</f>
        <v>0</v>
      </c>
      <c r="AA57" s="106">
        <f>COUNTIF(BW$8:BW57,"x")</f>
        <v>0</v>
      </c>
      <c r="AB57" s="106">
        <f>COUNTIF(BX$8:BX57,"x")</f>
        <v>0</v>
      </c>
      <c r="AC57" s="106">
        <f>COUNTIF(BY$8:BY57,"x")</f>
        <v>0</v>
      </c>
      <c r="AD57" s="106">
        <f>COUNTIF(BZ$8:BZ57,"x")</f>
        <v>0</v>
      </c>
      <c r="AE57" s="106">
        <f>COUNTIF(CA$8:CA57,"x")</f>
        <v>0</v>
      </c>
      <c r="AF57" s="106">
        <f>COUNTIF(CB$8:CB57,"x")</f>
        <v>0</v>
      </c>
      <c r="AG57" s="106">
        <f>COUNTIF(CC$8:CC57,"x")</f>
        <v>0</v>
      </c>
      <c r="AH57" s="106">
        <f>COUNTIF(CD$8:CD57,"x")</f>
        <v>0</v>
      </c>
      <c r="AI57" s="106">
        <f>COUNTIF(CE$8:CE57,"x")</f>
        <v>0</v>
      </c>
      <c r="AJ57" s="106">
        <f>COUNTIF(CF$8:CF57,"x")</f>
        <v>0</v>
      </c>
      <c r="AK57" s="106">
        <f>COUNTIF(BH$8:BH57,"x")</f>
        <v>0</v>
      </c>
      <c r="AL57" s="106">
        <f>COUNTIF(BI$8:BI57,"x")</f>
        <v>0</v>
      </c>
      <c r="AM57" s="106">
        <f>COUNTIF(BJ$8:BJ57,"x")</f>
        <v>0</v>
      </c>
      <c r="AN57" s="106">
        <f>COUNTIF(BK$8:BK57,"x")</f>
        <v>0</v>
      </c>
      <c r="AO57" s="106">
        <f>COUNTIF(BL$8:BL57,"x")</f>
        <v>0</v>
      </c>
      <c r="AP57" s="106">
        <f>COUNTIF(CG$8:CG57,"x")</f>
        <v>0</v>
      </c>
      <c r="AQ57" s="106">
        <f>COUNTIF(CH$8:CH57,"x")</f>
        <v>0</v>
      </c>
      <c r="AR57" s="106">
        <f>COUNTIF(CI$8:CI57,"x")</f>
        <v>0</v>
      </c>
      <c r="AS57" s="106">
        <f>COUNTIF(CJ$8:CJ57,"x")</f>
        <v>0</v>
      </c>
      <c r="AT57" s="21" t="s">
        <v>138</v>
      </c>
      <c r="AU57" s="24"/>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78"/>
      <c r="D58" s="20" t="s">
        <v>69</v>
      </c>
      <c r="E58" s="106">
        <f>COUNTIF(AV$8:AV58,"x")</f>
        <v>0</v>
      </c>
      <c r="F58" s="106">
        <f>COUNTIF(AW$8:AW58,"x")</f>
        <v>0</v>
      </c>
      <c r="G58" s="106">
        <f>COUNTIF(AX$8:AX58,"x")</f>
        <v>0</v>
      </c>
      <c r="H58" s="106">
        <f>COUNTIF(AY$8:AY58,"x")</f>
        <v>0</v>
      </c>
      <c r="I58" s="106">
        <f>COUNTIF(AZ$8:AZ58,"x")</f>
        <v>0</v>
      </c>
      <c r="J58" s="106">
        <f>COUNTIF(BA$8:BA58,"x")</f>
        <v>0</v>
      </c>
      <c r="K58" s="106">
        <f>COUNTIF(BB$8:BB58,"x")</f>
        <v>0</v>
      </c>
      <c r="L58" s="106">
        <f>COUNTIF(BC$8:BC58,"x")</f>
        <v>0</v>
      </c>
      <c r="M58" s="106">
        <f>COUNTIF(BD$8:BD58,"x")</f>
        <v>0</v>
      </c>
      <c r="N58" s="106">
        <f>COUNTIF(BE$8:BE58,"x")</f>
        <v>0</v>
      </c>
      <c r="O58" s="106">
        <f>COUNTIF(BF$8:BF58,"x")</f>
        <v>0</v>
      </c>
      <c r="P58" s="106">
        <f>COUNTIF(BG$8:BG58,"x")</f>
        <v>0</v>
      </c>
      <c r="Q58" s="106">
        <f>COUNTIF(BM$8:BM58,"x")</f>
        <v>0</v>
      </c>
      <c r="R58" s="106">
        <f>COUNTIF(BN$8:BN58,"x")</f>
        <v>0</v>
      </c>
      <c r="S58" s="106">
        <f>COUNTIF(BO$8:BO58,"x")</f>
        <v>0</v>
      </c>
      <c r="T58" s="106">
        <f>COUNTIF(BP$8:BP58,"x")</f>
        <v>0</v>
      </c>
      <c r="U58" s="106">
        <f>COUNTIF(BQ$8:BQ58,"x")</f>
        <v>0</v>
      </c>
      <c r="V58" s="106">
        <f>COUNTIF(BR$8:BR58,"x")</f>
        <v>0</v>
      </c>
      <c r="W58" s="106">
        <f>COUNTIF(BS$8:BS58,"x")</f>
        <v>0</v>
      </c>
      <c r="X58" s="106">
        <f>COUNTIF(BT$8:BT58,"x")</f>
        <v>0</v>
      </c>
      <c r="Y58" s="106">
        <f>COUNTIF(BU$8:BU58,"x")</f>
        <v>0</v>
      </c>
      <c r="Z58" s="106">
        <f>COUNTIF(BV$8:BV58,"x")</f>
        <v>0</v>
      </c>
      <c r="AA58" s="106">
        <f>COUNTIF(BW$8:BW58,"x")</f>
        <v>0</v>
      </c>
      <c r="AB58" s="106">
        <f>COUNTIF(BX$8:BX58,"x")</f>
        <v>0</v>
      </c>
      <c r="AC58" s="106">
        <f>COUNTIF(BY$8:BY58,"x")</f>
        <v>0</v>
      </c>
      <c r="AD58" s="106">
        <f>COUNTIF(BZ$8:BZ58,"x")</f>
        <v>0</v>
      </c>
      <c r="AE58" s="106">
        <f>COUNTIF(CA$8:CA58,"x")</f>
        <v>0</v>
      </c>
      <c r="AF58" s="106">
        <f>COUNTIF(CB$8:CB58,"x")</f>
        <v>0</v>
      </c>
      <c r="AG58" s="106">
        <f>COUNTIF(CC$8:CC58,"x")</f>
        <v>0</v>
      </c>
      <c r="AH58" s="106">
        <f>COUNTIF(CD$8:CD58,"x")</f>
        <v>0</v>
      </c>
      <c r="AI58" s="106">
        <f>COUNTIF(CE$8:CE58,"x")</f>
        <v>0</v>
      </c>
      <c r="AJ58" s="106">
        <f>COUNTIF(CF$8:CF58,"x")</f>
        <v>0</v>
      </c>
      <c r="AK58" s="106">
        <f>COUNTIF(BH$8:BH58,"x")</f>
        <v>0</v>
      </c>
      <c r="AL58" s="106">
        <f>COUNTIF(BI$8:BI58,"x")</f>
        <v>0</v>
      </c>
      <c r="AM58" s="106">
        <f>COUNTIF(BJ$8:BJ58,"x")</f>
        <v>0</v>
      </c>
      <c r="AN58" s="106">
        <f>COUNTIF(BK$8:BK58,"x")</f>
        <v>0</v>
      </c>
      <c r="AO58" s="106">
        <f>COUNTIF(BL$8:BL58,"x")</f>
        <v>0</v>
      </c>
      <c r="AP58" s="106">
        <f>COUNTIF(CG$8:CG58,"x")</f>
        <v>0</v>
      </c>
      <c r="AQ58" s="106">
        <f>COUNTIF(CH$8:CH58,"x")</f>
        <v>0</v>
      </c>
      <c r="AR58" s="106">
        <f>COUNTIF(CI$8:CI58,"x")</f>
        <v>0</v>
      </c>
      <c r="AS58" s="106">
        <f>COUNTIF(CJ$8:CJ58,"x")</f>
        <v>0</v>
      </c>
      <c r="AT58" s="21" t="s">
        <v>139</v>
      </c>
      <c r="AU58" s="24"/>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78"/>
      <c r="D59" s="20" t="s">
        <v>94</v>
      </c>
      <c r="E59" s="106">
        <f>COUNTIF(AV$8:AV59,"x")</f>
        <v>0</v>
      </c>
      <c r="F59" s="106">
        <f>COUNTIF(AW$8:AW59,"x")</f>
        <v>0</v>
      </c>
      <c r="G59" s="106">
        <f>COUNTIF(AX$8:AX59,"x")</f>
        <v>0</v>
      </c>
      <c r="H59" s="106">
        <f>COUNTIF(AY$8:AY59,"x")</f>
        <v>0</v>
      </c>
      <c r="I59" s="106">
        <f>COUNTIF(AZ$8:AZ59,"x")</f>
        <v>0</v>
      </c>
      <c r="J59" s="106">
        <f>COUNTIF(BA$8:BA59,"x")</f>
        <v>0</v>
      </c>
      <c r="K59" s="106">
        <f>COUNTIF(BB$8:BB59,"x")</f>
        <v>0</v>
      </c>
      <c r="L59" s="106">
        <f>COUNTIF(BC$8:BC59,"x")</f>
        <v>0</v>
      </c>
      <c r="M59" s="106">
        <f>COUNTIF(BD$8:BD59,"x")</f>
        <v>0</v>
      </c>
      <c r="N59" s="106">
        <f>COUNTIF(BE$8:BE59,"x")</f>
        <v>0</v>
      </c>
      <c r="O59" s="106">
        <f>COUNTIF(BF$8:BF59,"x")</f>
        <v>0</v>
      </c>
      <c r="P59" s="106">
        <f>COUNTIF(BG$8:BG59,"x")</f>
        <v>0</v>
      </c>
      <c r="Q59" s="106">
        <f>COUNTIF(BM$8:BM59,"x")</f>
        <v>0</v>
      </c>
      <c r="R59" s="106">
        <f>COUNTIF(BN$8:BN59,"x")</f>
        <v>0</v>
      </c>
      <c r="S59" s="106">
        <f>COUNTIF(BO$8:BO59,"x")</f>
        <v>0</v>
      </c>
      <c r="T59" s="106">
        <f>COUNTIF(BP$8:BP59,"x")</f>
        <v>0</v>
      </c>
      <c r="U59" s="106">
        <f>COUNTIF(BQ$8:BQ59,"x")</f>
        <v>0</v>
      </c>
      <c r="V59" s="106">
        <f>COUNTIF(BR$8:BR59,"x")</f>
        <v>0</v>
      </c>
      <c r="W59" s="106">
        <f>COUNTIF(BS$8:BS59,"x")</f>
        <v>0</v>
      </c>
      <c r="X59" s="106">
        <f>COUNTIF(BT$8:BT59,"x")</f>
        <v>0</v>
      </c>
      <c r="Y59" s="106">
        <f>COUNTIF(BU$8:BU59,"x")</f>
        <v>0</v>
      </c>
      <c r="Z59" s="106">
        <f>COUNTIF(BV$8:BV59,"x")</f>
        <v>0</v>
      </c>
      <c r="AA59" s="106">
        <f>COUNTIF(BW$8:BW59,"x")</f>
        <v>0</v>
      </c>
      <c r="AB59" s="106">
        <f>COUNTIF(BX$8:BX59,"x")</f>
        <v>0</v>
      </c>
      <c r="AC59" s="106">
        <f>COUNTIF(BY$8:BY59,"x")</f>
        <v>0</v>
      </c>
      <c r="AD59" s="106">
        <f>COUNTIF(BZ$8:BZ59,"x")</f>
        <v>0</v>
      </c>
      <c r="AE59" s="106">
        <f>COUNTIF(CA$8:CA59,"x")</f>
        <v>0</v>
      </c>
      <c r="AF59" s="106">
        <f>COUNTIF(CB$8:CB59,"x")</f>
        <v>0</v>
      </c>
      <c r="AG59" s="106">
        <f>COUNTIF(CC$8:CC59,"x")</f>
        <v>0</v>
      </c>
      <c r="AH59" s="106">
        <f>COUNTIF(CD$8:CD59,"x")</f>
        <v>0</v>
      </c>
      <c r="AI59" s="106">
        <f>COUNTIF(CE$8:CE59,"x")</f>
        <v>0</v>
      </c>
      <c r="AJ59" s="106">
        <f>COUNTIF(CF$8:CF59,"x")</f>
        <v>0</v>
      </c>
      <c r="AK59" s="106">
        <f>COUNTIF(BH$8:BH59,"x")</f>
        <v>0</v>
      </c>
      <c r="AL59" s="106">
        <f>COUNTIF(BI$8:BI59,"x")</f>
        <v>0</v>
      </c>
      <c r="AM59" s="106">
        <f>COUNTIF(BJ$8:BJ59,"x")</f>
        <v>0</v>
      </c>
      <c r="AN59" s="106">
        <f>COUNTIF(BK$8:BK59,"x")</f>
        <v>0</v>
      </c>
      <c r="AO59" s="106">
        <f>COUNTIF(BL$8:BL59,"x")</f>
        <v>0</v>
      </c>
      <c r="AP59" s="106">
        <f>COUNTIF(CG$8:CG59,"x")</f>
        <v>0</v>
      </c>
      <c r="AQ59" s="106">
        <f>COUNTIF(CH$8:CH59,"x")</f>
        <v>0</v>
      </c>
      <c r="AR59" s="106">
        <f>COUNTIF(CI$8:CI59,"x")</f>
        <v>0</v>
      </c>
      <c r="AS59" s="106">
        <f>COUNTIF(CJ$8:CJ59,"x")</f>
        <v>0</v>
      </c>
      <c r="AT59" s="21" t="s">
        <v>140</v>
      </c>
      <c r="AU59" s="24"/>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78"/>
      <c r="D60" s="20" t="s">
        <v>95</v>
      </c>
      <c r="E60" s="106">
        <f>COUNTIF(AV$8:AV60,"x")</f>
        <v>0</v>
      </c>
      <c r="F60" s="106">
        <f>COUNTIF(AW$8:AW60,"x")</f>
        <v>0</v>
      </c>
      <c r="G60" s="106">
        <f>COUNTIF(AX$8:AX60,"x")</f>
        <v>0</v>
      </c>
      <c r="H60" s="106">
        <f>COUNTIF(AY$8:AY60,"x")</f>
        <v>0</v>
      </c>
      <c r="I60" s="106">
        <f>COUNTIF(AZ$8:AZ60,"x")</f>
        <v>0</v>
      </c>
      <c r="J60" s="106">
        <f>COUNTIF(BA$8:BA60,"x")</f>
        <v>0</v>
      </c>
      <c r="K60" s="106">
        <f>COUNTIF(BB$8:BB60,"x")</f>
        <v>0</v>
      </c>
      <c r="L60" s="106">
        <f>COUNTIF(BC$8:BC60,"x")</f>
        <v>0</v>
      </c>
      <c r="M60" s="106">
        <f>COUNTIF(BD$8:BD60,"x")</f>
        <v>0</v>
      </c>
      <c r="N60" s="106">
        <f>COUNTIF(BE$8:BE60,"x")</f>
        <v>0</v>
      </c>
      <c r="O60" s="106">
        <f>COUNTIF(BF$8:BF60,"x")</f>
        <v>0</v>
      </c>
      <c r="P60" s="106">
        <f>COUNTIF(BG$8:BG60,"x")</f>
        <v>0</v>
      </c>
      <c r="Q60" s="106">
        <f>COUNTIF(BM$8:BM60,"x")</f>
        <v>0</v>
      </c>
      <c r="R60" s="106">
        <f>COUNTIF(BN$8:BN60,"x")</f>
        <v>0</v>
      </c>
      <c r="S60" s="106">
        <f>COUNTIF(BO$8:BO60,"x")</f>
        <v>0</v>
      </c>
      <c r="T60" s="106">
        <f>COUNTIF(BP$8:BP60,"x")</f>
        <v>0</v>
      </c>
      <c r="U60" s="106">
        <f>COUNTIF(BQ$8:BQ60,"x")</f>
        <v>0</v>
      </c>
      <c r="V60" s="106">
        <f>COUNTIF(BR$8:BR60,"x")</f>
        <v>0</v>
      </c>
      <c r="W60" s="106">
        <f>COUNTIF(BS$8:BS60,"x")</f>
        <v>0</v>
      </c>
      <c r="X60" s="106">
        <f>COUNTIF(BT$8:BT60,"x")</f>
        <v>0</v>
      </c>
      <c r="Y60" s="106">
        <f>COUNTIF(BU$8:BU60,"x")</f>
        <v>0</v>
      </c>
      <c r="Z60" s="106">
        <f>COUNTIF(BV$8:BV60,"x")</f>
        <v>0</v>
      </c>
      <c r="AA60" s="106">
        <f>COUNTIF(BW$8:BW60,"x")</f>
        <v>0</v>
      </c>
      <c r="AB60" s="106">
        <f>COUNTIF(BX$8:BX60,"x")</f>
        <v>0</v>
      </c>
      <c r="AC60" s="106">
        <f>COUNTIF(BY$8:BY60,"x")</f>
        <v>0</v>
      </c>
      <c r="AD60" s="106">
        <f>COUNTIF(BZ$8:BZ60,"x")</f>
        <v>0</v>
      </c>
      <c r="AE60" s="106">
        <f>COUNTIF(CA$8:CA60,"x")</f>
        <v>0</v>
      </c>
      <c r="AF60" s="106">
        <f>COUNTIF(CB$8:CB60,"x")</f>
        <v>0</v>
      </c>
      <c r="AG60" s="106">
        <f>COUNTIF(CC$8:CC60,"x")</f>
        <v>0</v>
      </c>
      <c r="AH60" s="106">
        <f>COUNTIF(CD$8:CD60,"x")</f>
        <v>0</v>
      </c>
      <c r="AI60" s="106">
        <f>COUNTIF(CE$8:CE60,"x")</f>
        <v>0</v>
      </c>
      <c r="AJ60" s="106">
        <f>COUNTIF(CF$8:CF60,"x")</f>
        <v>0</v>
      </c>
      <c r="AK60" s="106">
        <f>COUNTIF(BH$8:BH60,"x")</f>
        <v>0</v>
      </c>
      <c r="AL60" s="106">
        <f>COUNTIF(BI$8:BI60,"x")</f>
        <v>0</v>
      </c>
      <c r="AM60" s="106">
        <f>COUNTIF(BJ$8:BJ60,"x")</f>
        <v>0</v>
      </c>
      <c r="AN60" s="106">
        <f>COUNTIF(BK$8:BK60,"x")</f>
        <v>0</v>
      </c>
      <c r="AO60" s="106">
        <f>COUNTIF(BL$8:BL60,"x")</f>
        <v>0</v>
      </c>
      <c r="AP60" s="106">
        <f>COUNTIF(CG$8:CG60,"x")</f>
        <v>0</v>
      </c>
      <c r="AQ60" s="106">
        <f>COUNTIF(CH$8:CH60,"x")</f>
        <v>0</v>
      </c>
      <c r="AR60" s="106">
        <f>COUNTIF(CI$8:CI60,"x")</f>
        <v>0</v>
      </c>
      <c r="AS60" s="106">
        <f>COUNTIF(CJ$8:CJ60,"x")</f>
        <v>0</v>
      </c>
      <c r="AT60" s="21" t="s">
        <v>141</v>
      </c>
      <c r="AU60" s="24"/>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78"/>
      <c r="D61" s="20" t="s">
        <v>65</v>
      </c>
      <c r="E61" s="106">
        <f>COUNTIF(AV$8:AV61,"x")</f>
        <v>0</v>
      </c>
      <c r="F61" s="106">
        <f>COUNTIF(AW$8:AW61,"x")</f>
        <v>0</v>
      </c>
      <c r="G61" s="106">
        <f>COUNTIF(AX$8:AX61,"x")</f>
        <v>0</v>
      </c>
      <c r="H61" s="106">
        <f>COUNTIF(AY$8:AY61,"x")</f>
        <v>0</v>
      </c>
      <c r="I61" s="106">
        <f>COUNTIF(AZ$8:AZ61,"x")</f>
        <v>0</v>
      </c>
      <c r="J61" s="106">
        <f>COUNTIF(BA$8:BA61,"x")</f>
        <v>0</v>
      </c>
      <c r="K61" s="106">
        <f>COUNTIF(BB$8:BB61,"x")</f>
        <v>0</v>
      </c>
      <c r="L61" s="106">
        <f>COUNTIF(BC$8:BC61,"x")</f>
        <v>0</v>
      </c>
      <c r="M61" s="106">
        <f>COUNTIF(BD$8:BD61,"x")</f>
        <v>0</v>
      </c>
      <c r="N61" s="106">
        <f>COUNTIF(BE$8:BE61,"x")</f>
        <v>0</v>
      </c>
      <c r="O61" s="106">
        <f>COUNTIF(BF$8:BF61,"x")</f>
        <v>0</v>
      </c>
      <c r="P61" s="106">
        <f>COUNTIF(BG$8:BG61,"x")</f>
        <v>0</v>
      </c>
      <c r="Q61" s="106">
        <f>COUNTIF(BM$8:BM61,"x")</f>
        <v>0</v>
      </c>
      <c r="R61" s="106">
        <f>COUNTIF(BN$8:BN61,"x")</f>
        <v>0</v>
      </c>
      <c r="S61" s="106">
        <f>COUNTIF(BO$8:BO61,"x")</f>
        <v>0</v>
      </c>
      <c r="T61" s="106">
        <f>COUNTIF(BP$8:BP61,"x")</f>
        <v>0</v>
      </c>
      <c r="U61" s="106">
        <f>COUNTIF(BQ$8:BQ61,"x")</f>
        <v>0</v>
      </c>
      <c r="V61" s="106">
        <f>COUNTIF(BR$8:BR61,"x")</f>
        <v>0</v>
      </c>
      <c r="W61" s="106">
        <f>COUNTIF(BS$8:BS61,"x")</f>
        <v>0</v>
      </c>
      <c r="X61" s="106">
        <f>COUNTIF(BT$8:BT61,"x")</f>
        <v>0</v>
      </c>
      <c r="Y61" s="106">
        <f>COUNTIF(BU$8:BU61,"x")</f>
        <v>0</v>
      </c>
      <c r="Z61" s="106">
        <f>COUNTIF(BV$8:BV61,"x")</f>
        <v>0</v>
      </c>
      <c r="AA61" s="106">
        <f>COUNTIF(BW$8:BW61,"x")</f>
        <v>0</v>
      </c>
      <c r="AB61" s="106">
        <f>COUNTIF(BX$8:BX61,"x")</f>
        <v>0</v>
      </c>
      <c r="AC61" s="106">
        <f>COUNTIF(BY$8:BY61,"x")</f>
        <v>0</v>
      </c>
      <c r="AD61" s="106">
        <f>COUNTIF(BZ$8:BZ61,"x")</f>
        <v>0</v>
      </c>
      <c r="AE61" s="106">
        <f>COUNTIF(CA$8:CA61,"x")</f>
        <v>0</v>
      </c>
      <c r="AF61" s="106">
        <f>COUNTIF(CB$8:CB61,"x")</f>
        <v>0</v>
      </c>
      <c r="AG61" s="106">
        <f>COUNTIF(CC$8:CC61,"x")</f>
        <v>0</v>
      </c>
      <c r="AH61" s="106">
        <f>COUNTIF(CD$8:CD61,"x")</f>
        <v>0</v>
      </c>
      <c r="AI61" s="106">
        <f>COUNTIF(CE$8:CE61,"x")</f>
        <v>0</v>
      </c>
      <c r="AJ61" s="106">
        <f>COUNTIF(CF$8:CF61,"x")</f>
        <v>0</v>
      </c>
      <c r="AK61" s="106">
        <f>COUNTIF(BH$8:BH61,"x")</f>
        <v>0</v>
      </c>
      <c r="AL61" s="106">
        <f>COUNTIF(BI$8:BI61,"x")</f>
        <v>0</v>
      </c>
      <c r="AM61" s="106">
        <f>COUNTIF(BJ$8:BJ61,"x")</f>
        <v>0</v>
      </c>
      <c r="AN61" s="106">
        <f>COUNTIF(BK$8:BK61,"x")</f>
        <v>0</v>
      </c>
      <c r="AO61" s="106">
        <f>COUNTIF(BL$8:BL61,"x")</f>
        <v>0</v>
      </c>
      <c r="AP61" s="106">
        <f>COUNTIF(CG$8:CG61,"x")</f>
        <v>0</v>
      </c>
      <c r="AQ61" s="106">
        <f>COUNTIF(CH$8:CH61,"x")</f>
        <v>0</v>
      </c>
      <c r="AR61" s="106">
        <f>COUNTIF(CI$8:CI61,"x")</f>
        <v>0</v>
      </c>
      <c r="AS61" s="106">
        <f>COUNTIF(CJ$8:CJ61,"x")</f>
        <v>0</v>
      </c>
      <c r="AT61" s="21" t="s">
        <v>142</v>
      </c>
      <c r="AU61" s="24"/>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78" t="s">
        <v>68</v>
      </c>
      <c r="D62" s="20" t="s">
        <v>61</v>
      </c>
      <c r="E62" s="106">
        <f>COUNTIF(AV$8:AV62,"x")</f>
        <v>0</v>
      </c>
      <c r="F62" s="106">
        <f>COUNTIF(AW$8:AW62,"x")</f>
        <v>0</v>
      </c>
      <c r="G62" s="106">
        <f>COUNTIF(AX$8:AX62,"x")</f>
        <v>0</v>
      </c>
      <c r="H62" s="106">
        <f>COUNTIF(AY$8:AY62,"x")</f>
        <v>0</v>
      </c>
      <c r="I62" s="106">
        <f>COUNTIF(AZ$8:AZ62,"x")</f>
        <v>0</v>
      </c>
      <c r="J62" s="106">
        <f>COUNTIF(BA$8:BA62,"x")</f>
        <v>0</v>
      </c>
      <c r="K62" s="106">
        <f>COUNTIF(BB$8:BB62,"x")</f>
        <v>0</v>
      </c>
      <c r="L62" s="106">
        <f>COUNTIF(BC$8:BC62,"x")</f>
        <v>0</v>
      </c>
      <c r="M62" s="106">
        <f>COUNTIF(BD$8:BD62,"x")</f>
        <v>0</v>
      </c>
      <c r="N62" s="106">
        <f>COUNTIF(BE$8:BE62,"x")</f>
        <v>0</v>
      </c>
      <c r="O62" s="106">
        <f>COUNTIF(BF$8:BF62,"x")</f>
        <v>0</v>
      </c>
      <c r="P62" s="106">
        <f>COUNTIF(BG$8:BG62,"x")</f>
        <v>0</v>
      </c>
      <c r="Q62" s="106">
        <f>COUNTIF(BM$8:BM62,"x")</f>
        <v>0</v>
      </c>
      <c r="R62" s="106">
        <f>COUNTIF(BN$8:BN62,"x")</f>
        <v>0</v>
      </c>
      <c r="S62" s="106">
        <f>COUNTIF(BO$8:BO62,"x")</f>
        <v>0</v>
      </c>
      <c r="T62" s="106">
        <f>COUNTIF(BP$8:BP62,"x")</f>
        <v>0</v>
      </c>
      <c r="U62" s="106">
        <f>COUNTIF(BQ$8:BQ62,"x")</f>
        <v>0</v>
      </c>
      <c r="V62" s="106">
        <f>COUNTIF(BR$8:BR62,"x")</f>
        <v>0</v>
      </c>
      <c r="W62" s="106">
        <f>COUNTIF(BS$8:BS62,"x")</f>
        <v>0</v>
      </c>
      <c r="X62" s="106">
        <f>COUNTIF(BT$8:BT62,"x")</f>
        <v>0</v>
      </c>
      <c r="Y62" s="106">
        <f>COUNTIF(BU$8:BU62,"x")</f>
        <v>0</v>
      </c>
      <c r="Z62" s="106">
        <f>COUNTIF(BV$8:BV62,"x")</f>
        <v>0</v>
      </c>
      <c r="AA62" s="106">
        <f>COUNTIF(BW$8:BW62,"x")</f>
        <v>0</v>
      </c>
      <c r="AB62" s="106">
        <f>COUNTIF(BX$8:BX62,"x")</f>
        <v>0</v>
      </c>
      <c r="AC62" s="106">
        <f>COUNTIF(BY$8:BY62,"x")</f>
        <v>0</v>
      </c>
      <c r="AD62" s="106">
        <f>COUNTIF(BZ$8:BZ62,"x")</f>
        <v>0</v>
      </c>
      <c r="AE62" s="106">
        <f>COUNTIF(CA$8:CA62,"x")</f>
        <v>0</v>
      </c>
      <c r="AF62" s="106">
        <f>COUNTIF(CB$8:CB62,"x")</f>
        <v>0</v>
      </c>
      <c r="AG62" s="106">
        <f>COUNTIF(CC$8:CC62,"x")</f>
        <v>0</v>
      </c>
      <c r="AH62" s="106">
        <f>COUNTIF(CD$8:CD62,"x")</f>
        <v>0</v>
      </c>
      <c r="AI62" s="106">
        <f>COUNTIF(CE$8:CE62,"x")</f>
        <v>0</v>
      </c>
      <c r="AJ62" s="106">
        <f>COUNTIF(CF$8:CF62,"x")</f>
        <v>0</v>
      </c>
      <c r="AK62" s="106">
        <f>COUNTIF(BH$8:BH62,"x")</f>
        <v>0</v>
      </c>
      <c r="AL62" s="106">
        <f>COUNTIF(BI$8:BI62,"x")</f>
        <v>0</v>
      </c>
      <c r="AM62" s="106">
        <f>COUNTIF(BJ$8:BJ62,"x")</f>
        <v>0</v>
      </c>
      <c r="AN62" s="106">
        <f>COUNTIF(BK$8:BK62,"x")</f>
        <v>0</v>
      </c>
      <c r="AO62" s="106">
        <f>COUNTIF(BL$8:BL62,"x")</f>
        <v>0</v>
      </c>
      <c r="AP62" s="106">
        <f>COUNTIF(CG$8:CG62,"x")</f>
        <v>0</v>
      </c>
      <c r="AQ62" s="106">
        <f>COUNTIF(CH$8:CH62,"x")</f>
        <v>0</v>
      </c>
      <c r="AR62" s="106">
        <f>COUNTIF(CI$8:CI62,"x")</f>
        <v>0</v>
      </c>
      <c r="AS62" s="106">
        <f>COUNTIF(CJ$8:CJ62,"x")</f>
        <v>0</v>
      </c>
      <c r="AT62" s="21" t="s">
        <v>143</v>
      </c>
      <c r="AU62" s="24"/>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78"/>
      <c r="D63" s="20" t="s">
        <v>62</v>
      </c>
      <c r="E63" s="106">
        <f>COUNTIF(AV$8:AV63,"x")</f>
        <v>0</v>
      </c>
      <c r="F63" s="106">
        <f>COUNTIF(AW$8:AW63,"x")</f>
        <v>0</v>
      </c>
      <c r="G63" s="106">
        <f>COUNTIF(AX$8:AX63,"x")</f>
        <v>0</v>
      </c>
      <c r="H63" s="106">
        <f>COUNTIF(AY$8:AY63,"x")</f>
        <v>0</v>
      </c>
      <c r="I63" s="106">
        <f>COUNTIF(AZ$8:AZ63,"x")</f>
        <v>0</v>
      </c>
      <c r="J63" s="106">
        <f>COUNTIF(BA$8:BA63,"x")</f>
        <v>0</v>
      </c>
      <c r="K63" s="106">
        <f>COUNTIF(BB$8:BB63,"x")</f>
        <v>0</v>
      </c>
      <c r="L63" s="106">
        <f>COUNTIF(BC$8:BC63,"x")</f>
        <v>0</v>
      </c>
      <c r="M63" s="106">
        <f>COUNTIF(BD$8:BD63,"x")</f>
        <v>0</v>
      </c>
      <c r="N63" s="106">
        <f>COUNTIF(BE$8:BE63,"x")</f>
        <v>0</v>
      </c>
      <c r="O63" s="106">
        <f>COUNTIF(BF$8:BF63,"x")</f>
        <v>0</v>
      </c>
      <c r="P63" s="106">
        <f>COUNTIF(BG$8:BG63,"x")</f>
        <v>0</v>
      </c>
      <c r="Q63" s="106">
        <f>COUNTIF(BM$8:BM63,"x")</f>
        <v>0</v>
      </c>
      <c r="R63" s="106">
        <f>COUNTIF(BN$8:BN63,"x")</f>
        <v>0</v>
      </c>
      <c r="S63" s="106">
        <f>COUNTIF(BO$8:BO63,"x")</f>
        <v>0</v>
      </c>
      <c r="T63" s="106">
        <f>COUNTIF(BP$8:BP63,"x")</f>
        <v>0</v>
      </c>
      <c r="U63" s="106">
        <f>COUNTIF(BQ$8:BQ63,"x")</f>
        <v>0</v>
      </c>
      <c r="V63" s="106">
        <f>COUNTIF(BR$8:BR63,"x")</f>
        <v>0</v>
      </c>
      <c r="W63" s="106">
        <f>COUNTIF(BS$8:BS63,"x")</f>
        <v>0</v>
      </c>
      <c r="X63" s="106">
        <f>COUNTIF(BT$8:BT63,"x")</f>
        <v>0</v>
      </c>
      <c r="Y63" s="106">
        <f>COUNTIF(BU$8:BU63,"x")</f>
        <v>0</v>
      </c>
      <c r="Z63" s="106">
        <f>COUNTIF(BV$8:BV63,"x")</f>
        <v>0</v>
      </c>
      <c r="AA63" s="106">
        <f>COUNTIF(BW$8:BW63,"x")</f>
        <v>0</v>
      </c>
      <c r="AB63" s="106">
        <f>COUNTIF(BX$8:BX63,"x")</f>
        <v>0</v>
      </c>
      <c r="AC63" s="106">
        <f>COUNTIF(BY$8:BY63,"x")</f>
        <v>0</v>
      </c>
      <c r="AD63" s="106">
        <f>COUNTIF(BZ$8:BZ63,"x")</f>
        <v>0</v>
      </c>
      <c r="AE63" s="106">
        <f>COUNTIF(CA$8:CA63,"x")</f>
        <v>0</v>
      </c>
      <c r="AF63" s="106">
        <f>COUNTIF(CB$8:CB63,"x")</f>
        <v>0</v>
      </c>
      <c r="AG63" s="106">
        <f>COUNTIF(CC$8:CC63,"x")</f>
        <v>0</v>
      </c>
      <c r="AH63" s="106">
        <f>COUNTIF(CD$8:CD63,"x")</f>
        <v>0</v>
      </c>
      <c r="AI63" s="106">
        <f>COUNTIF(CE$8:CE63,"x")</f>
        <v>0</v>
      </c>
      <c r="AJ63" s="106">
        <f>COUNTIF(CF$8:CF63,"x")</f>
        <v>0</v>
      </c>
      <c r="AK63" s="106">
        <f>COUNTIF(BH$8:BH63,"x")</f>
        <v>0</v>
      </c>
      <c r="AL63" s="106">
        <f>COUNTIF(BI$8:BI63,"x")</f>
        <v>0</v>
      </c>
      <c r="AM63" s="106">
        <f>COUNTIF(BJ$8:BJ63,"x")</f>
        <v>0</v>
      </c>
      <c r="AN63" s="106">
        <f>COUNTIF(BK$8:BK63,"x")</f>
        <v>0</v>
      </c>
      <c r="AO63" s="106">
        <f>COUNTIF(BL$8:BL63,"x")</f>
        <v>0</v>
      </c>
      <c r="AP63" s="106">
        <f>COUNTIF(CG$8:CG63,"x")</f>
        <v>0</v>
      </c>
      <c r="AQ63" s="106">
        <f>COUNTIF(CH$8:CH63,"x")</f>
        <v>0</v>
      </c>
      <c r="AR63" s="106">
        <f>COUNTIF(CI$8:CI63,"x")</f>
        <v>0</v>
      </c>
      <c r="AS63" s="106">
        <f>COUNTIF(CJ$8:CJ63,"x")</f>
        <v>0</v>
      </c>
      <c r="AT63" s="21" t="s">
        <v>144</v>
      </c>
      <c r="AU63" s="24"/>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78"/>
      <c r="D64" s="20" t="s">
        <v>66</v>
      </c>
      <c r="E64" s="106">
        <f>COUNTIF(AV$8:AV64,"x")</f>
        <v>0</v>
      </c>
      <c r="F64" s="106">
        <f>COUNTIF(AW$8:AW64,"x")</f>
        <v>0</v>
      </c>
      <c r="G64" s="106">
        <f>COUNTIF(AX$8:AX64,"x")</f>
        <v>0</v>
      </c>
      <c r="H64" s="106">
        <f>COUNTIF(AY$8:AY64,"x")</f>
        <v>0</v>
      </c>
      <c r="I64" s="106">
        <f>COUNTIF(AZ$8:AZ64,"x")</f>
        <v>0</v>
      </c>
      <c r="J64" s="106">
        <f>COUNTIF(BA$8:BA64,"x")</f>
        <v>0</v>
      </c>
      <c r="K64" s="106">
        <f>COUNTIF(BB$8:BB64,"x")</f>
        <v>0</v>
      </c>
      <c r="L64" s="106">
        <f>COUNTIF(BC$8:BC64,"x")</f>
        <v>0</v>
      </c>
      <c r="M64" s="106">
        <f>COUNTIF(BD$8:BD64,"x")</f>
        <v>0</v>
      </c>
      <c r="N64" s="106">
        <f>COUNTIF(BE$8:BE64,"x")</f>
        <v>0</v>
      </c>
      <c r="O64" s="106">
        <f>COUNTIF(BF$8:BF64,"x")</f>
        <v>0</v>
      </c>
      <c r="P64" s="106">
        <f>COUNTIF(BG$8:BG64,"x")</f>
        <v>0</v>
      </c>
      <c r="Q64" s="106">
        <f>COUNTIF(BM$8:BM64,"x")</f>
        <v>0</v>
      </c>
      <c r="R64" s="106">
        <f>COUNTIF(BN$8:BN64,"x")</f>
        <v>0</v>
      </c>
      <c r="S64" s="106">
        <f>COUNTIF(BO$8:BO64,"x")</f>
        <v>0</v>
      </c>
      <c r="T64" s="106">
        <f>COUNTIF(BP$8:BP64,"x")</f>
        <v>0</v>
      </c>
      <c r="U64" s="106">
        <f>COUNTIF(BQ$8:BQ64,"x")</f>
        <v>0</v>
      </c>
      <c r="V64" s="106">
        <f>COUNTIF(BR$8:BR64,"x")</f>
        <v>0</v>
      </c>
      <c r="W64" s="106">
        <f>COUNTIF(BS$8:BS64,"x")</f>
        <v>0</v>
      </c>
      <c r="X64" s="106">
        <f>COUNTIF(BT$8:BT64,"x")</f>
        <v>0</v>
      </c>
      <c r="Y64" s="106">
        <f>COUNTIF(BU$8:BU64,"x")</f>
        <v>0</v>
      </c>
      <c r="Z64" s="106">
        <f>COUNTIF(BV$8:BV64,"x")</f>
        <v>0</v>
      </c>
      <c r="AA64" s="106">
        <f>COUNTIF(BW$8:BW64,"x")</f>
        <v>0</v>
      </c>
      <c r="AB64" s="106">
        <f>COUNTIF(BX$8:BX64,"x")</f>
        <v>0</v>
      </c>
      <c r="AC64" s="106">
        <f>COUNTIF(BY$8:BY64,"x")</f>
        <v>0</v>
      </c>
      <c r="AD64" s="106">
        <f>COUNTIF(BZ$8:BZ64,"x")</f>
        <v>0</v>
      </c>
      <c r="AE64" s="106">
        <f>COUNTIF(CA$8:CA64,"x")</f>
        <v>0</v>
      </c>
      <c r="AF64" s="106">
        <f>COUNTIF(CB$8:CB64,"x")</f>
        <v>0</v>
      </c>
      <c r="AG64" s="106">
        <f>COUNTIF(CC$8:CC64,"x")</f>
        <v>0</v>
      </c>
      <c r="AH64" s="106">
        <f>COUNTIF(CD$8:CD64,"x")</f>
        <v>0</v>
      </c>
      <c r="AI64" s="106">
        <f>COUNTIF(CE$8:CE64,"x")</f>
        <v>0</v>
      </c>
      <c r="AJ64" s="106">
        <f>COUNTIF(CF$8:CF64,"x")</f>
        <v>0</v>
      </c>
      <c r="AK64" s="106">
        <f>COUNTIF(BH$8:BH64,"x")</f>
        <v>0</v>
      </c>
      <c r="AL64" s="106">
        <f>COUNTIF(BI$8:BI64,"x")</f>
        <v>0</v>
      </c>
      <c r="AM64" s="106">
        <f>COUNTIF(BJ$8:BJ64,"x")</f>
        <v>0</v>
      </c>
      <c r="AN64" s="106">
        <f>COUNTIF(BK$8:BK64,"x")</f>
        <v>0</v>
      </c>
      <c r="AO64" s="106">
        <f>COUNTIF(BL$8:BL64,"x")</f>
        <v>0</v>
      </c>
      <c r="AP64" s="106">
        <f>COUNTIF(CG$8:CG64,"x")</f>
        <v>0</v>
      </c>
      <c r="AQ64" s="106">
        <f>COUNTIF(CH$8:CH64,"x")</f>
        <v>0</v>
      </c>
      <c r="AR64" s="106">
        <f>COUNTIF(CI$8:CI64,"x")</f>
        <v>0</v>
      </c>
      <c r="AS64" s="106">
        <f>COUNTIF(CJ$8:CJ64,"x")</f>
        <v>0</v>
      </c>
      <c r="AT64" s="21" t="s">
        <v>145</v>
      </c>
      <c r="AU64" s="24"/>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78"/>
      <c r="D65" s="20" t="s">
        <v>63</v>
      </c>
      <c r="E65" s="106">
        <f>COUNTIF(AV$8:AV65,"x")</f>
        <v>0</v>
      </c>
      <c r="F65" s="106">
        <f>COUNTIF(AW$8:AW65,"x")</f>
        <v>0</v>
      </c>
      <c r="G65" s="106">
        <f>COUNTIF(AX$8:AX65,"x")</f>
        <v>0</v>
      </c>
      <c r="H65" s="106">
        <f>COUNTIF(AY$8:AY65,"x")</f>
        <v>0</v>
      </c>
      <c r="I65" s="106">
        <f>COUNTIF(AZ$8:AZ65,"x")</f>
        <v>0</v>
      </c>
      <c r="J65" s="106">
        <f>COUNTIF(BA$8:BA65,"x")</f>
        <v>0</v>
      </c>
      <c r="K65" s="106">
        <f>COUNTIF(BB$8:BB65,"x")</f>
        <v>0</v>
      </c>
      <c r="L65" s="106">
        <f>COUNTIF(BC$8:BC65,"x")</f>
        <v>0</v>
      </c>
      <c r="M65" s="106">
        <f>COUNTIF(BD$8:BD65,"x")</f>
        <v>0</v>
      </c>
      <c r="N65" s="106">
        <f>COUNTIF(BE$8:BE65,"x")</f>
        <v>0</v>
      </c>
      <c r="O65" s="106">
        <f>COUNTIF(BF$8:BF65,"x")</f>
        <v>0</v>
      </c>
      <c r="P65" s="106">
        <f>COUNTIF(BG$8:BG65,"x")</f>
        <v>0</v>
      </c>
      <c r="Q65" s="106">
        <f>COUNTIF(BM$8:BM65,"x")</f>
        <v>0</v>
      </c>
      <c r="R65" s="106">
        <f>COUNTIF(BN$8:BN65,"x")</f>
        <v>0</v>
      </c>
      <c r="S65" s="106">
        <f>COUNTIF(BO$8:BO65,"x")</f>
        <v>0</v>
      </c>
      <c r="T65" s="106">
        <f>COUNTIF(BP$8:BP65,"x")</f>
        <v>0</v>
      </c>
      <c r="U65" s="106">
        <f>COUNTIF(BQ$8:BQ65,"x")</f>
        <v>0</v>
      </c>
      <c r="V65" s="106">
        <f>COUNTIF(BR$8:BR65,"x")</f>
        <v>0</v>
      </c>
      <c r="W65" s="106">
        <f>COUNTIF(BS$8:BS65,"x")</f>
        <v>0</v>
      </c>
      <c r="X65" s="106">
        <f>COUNTIF(BT$8:BT65,"x")</f>
        <v>0</v>
      </c>
      <c r="Y65" s="106">
        <f>COUNTIF(BU$8:BU65,"x")</f>
        <v>0</v>
      </c>
      <c r="Z65" s="106">
        <f>COUNTIF(BV$8:BV65,"x")</f>
        <v>0</v>
      </c>
      <c r="AA65" s="106">
        <f>COUNTIF(BW$8:BW65,"x")</f>
        <v>0</v>
      </c>
      <c r="AB65" s="106">
        <f>COUNTIF(BX$8:BX65,"x")</f>
        <v>0</v>
      </c>
      <c r="AC65" s="106">
        <f>COUNTIF(BY$8:BY65,"x")</f>
        <v>0</v>
      </c>
      <c r="AD65" s="106">
        <f>COUNTIF(BZ$8:BZ65,"x")</f>
        <v>0</v>
      </c>
      <c r="AE65" s="106">
        <f>COUNTIF(CA$8:CA65,"x")</f>
        <v>0</v>
      </c>
      <c r="AF65" s="106">
        <f>COUNTIF(CB$8:CB65,"x")</f>
        <v>0</v>
      </c>
      <c r="AG65" s="106">
        <f>COUNTIF(CC$8:CC65,"x")</f>
        <v>0</v>
      </c>
      <c r="AH65" s="106">
        <f>COUNTIF(CD$8:CD65,"x")</f>
        <v>0</v>
      </c>
      <c r="AI65" s="106">
        <f>COUNTIF(CE$8:CE65,"x")</f>
        <v>0</v>
      </c>
      <c r="AJ65" s="106">
        <f>COUNTIF(CF$8:CF65,"x")</f>
        <v>0</v>
      </c>
      <c r="AK65" s="106">
        <f>COUNTIF(BH$8:BH65,"x")</f>
        <v>0</v>
      </c>
      <c r="AL65" s="106">
        <f>COUNTIF(BI$8:BI65,"x")</f>
        <v>0</v>
      </c>
      <c r="AM65" s="106">
        <f>COUNTIF(BJ$8:BJ65,"x")</f>
        <v>0</v>
      </c>
      <c r="AN65" s="106">
        <f>COUNTIF(BK$8:BK65,"x")</f>
        <v>0</v>
      </c>
      <c r="AO65" s="106">
        <f>COUNTIF(BL$8:BL65,"x")</f>
        <v>0</v>
      </c>
      <c r="AP65" s="106">
        <f>COUNTIF(CG$8:CG65,"x")</f>
        <v>0</v>
      </c>
      <c r="AQ65" s="106">
        <f>COUNTIF(CH$8:CH65,"x")</f>
        <v>0</v>
      </c>
      <c r="AR65" s="106">
        <f>COUNTIF(CI$8:CI65,"x")</f>
        <v>0</v>
      </c>
      <c r="AS65" s="106">
        <f>COUNTIF(CJ$8:CJ65,"x")</f>
        <v>0</v>
      </c>
      <c r="AT65" s="21" t="s">
        <v>146</v>
      </c>
      <c r="AU65" s="24"/>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78"/>
      <c r="D66" s="20" t="s">
        <v>64</v>
      </c>
      <c r="E66" s="106">
        <f>COUNTIF(AV$8:AV66,"x")</f>
        <v>0</v>
      </c>
      <c r="F66" s="106">
        <f>COUNTIF(AW$8:AW66,"x")</f>
        <v>0</v>
      </c>
      <c r="G66" s="106">
        <f>COUNTIF(AX$8:AX66,"x")</f>
        <v>0</v>
      </c>
      <c r="H66" s="106">
        <f>COUNTIF(AY$8:AY66,"x")</f>
        <v>0</v>
      </c>
      <c r="I66" s="106">
        <f>COUNTIF(AZ$8:AZ66,"x")</f>
        <v>0</v>
      </c>
      <c r="J66" s="106">
        <f>COUNTIF(BA$8:BA66,"x")</f>
        <v>0</v>
      </c>
      <c r="K66" s="106">
        <f>COUNTIF(BB$8:BB66,"x")</f>
        <v>0</v>
      </c>
      <c r="L66" s="106">
        <f>COUNTIF(BC$8:BC66,"x")</f>
        <v>0</v>
      </c>
      <c r="M66" s="106">
        <f>COUNTIF(BD$8:BD66,"x")</f>
        <v>0</v>
      </c>
      <c r="N66" s="106">
        <f>COUNTIF(BE$8:BE66,"x")</f>
        <v>0</v>
      </c>
      <c r="O66" s="106">
        <f>COUNTIF(BF$8:BF66,"x")</f>
        <v>0</v>
      </c>
      <c r="P66" s="106">
        <f>COUNTIF(BG$8:BG66,"x")</f>
        <v>0</v>
      </c>
      <c r="Q66" s="106">
        <f>COUNTIF(BM$8:BM66,"x")</f>
        <v>0</v>
      </c>
      <c r="R66" s="106">
        <f>COUNTIF(BN$8:BN66,"x")</f>
        <v>0</v>
      </c>
      <c r="S66" s="106">
        <f>COUNTIF(BO$8:BO66,"x")</f>
        <v>0</v>
      </c>
      <c r="T66" s="106">
        <f>COUNTIF(BP$8:BP66,"x")</f>
        <v>0</v>
      </c>
      <c r="U66" s="106">
        <f>COUNTIF(BQ$8:BQ66,"x")</f>
        <v>0</v>
      </c>
      <c r="V66" s="106">
        <f>COUNTIF(BR$8:BR66,"x")</f>
        <v>0</v>
      </c>
      <c r="W66" s="106">
        <f>COUNTIF(BS$8:BS66,"x")</f>
        <v>0</v>
      </c>
      <c r="X66" s="106">
        <f>COUNTIF(BT$8:BT66,"x")</f>
        <v>0</v>
      </c>
      <c r="Y66" s="106">
        <f>COUNTIF(BU$8:BU66,"x")</f>
        <v>0</v>
      </c>
      <c r="Z66" s="106">
        <f>COUNTIF(BV$8:BV66,"x")</f>
        <v>0</v>
      </c>
      <c r="AA66" s="106">
        <f>COUNTIF(BW$8:BW66,"x")</f>
        <v>0</v>
      </c>
      <c r="AB66" s="106">
        <f>COUNTIF(BX$8:BX66,"x")</f>
        <v>0</v>
      </c>
      <c r="AC66" s="106">
        <f>COUNTIF(BY$8:BY66,"x")</f>
        <v>0</v>
      </c>
      <c r="AD66" s="106">
        <f>COUNTIF(BZ$8:BZ66,"x")</f>
        <v>0</v>
      </c>
      <c r="AE66" s="106">
        <f>COUNTIF(CA$8:CA66,"x")</f>
        <v>0</v>
      </c>
      <c r="AF66" s="106">
        <f>COUNTIF(CB$8:CB66,"x")</f>
        <v>0</v>
      </c>
      <c r="AG66" s="106">
        <f>COUNTIF(CC$8:CC66,"x")</f>
        <v>0</v>
      </c>
      <c r="AH66" s="106">
        <f>COUNTIF(CD$8:CD66,"x")</f>
        <v>0</v>
      </c>
      <c r="AI66" s="106">
        <f>COUNTIF(CE$8:CE66,"x")</f>
        <v>0</v>
      </c>
      <c r="AJ66" s="106">
        <f>COUNTIF(CF$8:CF66,"x")</f>
        <v>0</v>
      </c>
      <c r="AK66" s="106">
        <f>COUNTIF(BH$8:BH66,"x")</f>
        <v>0</v>
      </c>
      <c r="AL66" s="106">
        <f>COUNTIF(BI$8:BI66,"x")</f>
        <v>0</v>
      </c>
      <c r="AM66" s="106">
        <f>COUNTIF(BJ$8:BJ66,"x")</f>
        <v>0</v>
      </c>
      <c r="AN66" s="106">
        <f>COUNTIF(BK$8:BK66,"x")</f>
        <v>0</v>
      </c>
      <c r="AO66" s="106">
        <f>COUNTIF(BL$8:BL66,"x")</f>
        <v>0</v>
      </c>
      <c r="AP66" s="106">
        <f>COUNTIF(CG$8:CG66,"x")</f>
        <v>0</v>
      </c>
      <c r="AQ66" s="106">
        <f>COUNTIF(CH$8:CH66,"x")</f>
        <v>0</v>
      </c>
      <c r="AR66" s="106">
        <f>COUNTIF(CI$8:CI66,"x")</f>
        <v>0</v>
      </c>
      <c r="AS66" s="106">
        <f>COUNTIF(CJ$8:CJ66,"x")</f>
        <v>0</v>
      </c>
      <c r="AT66" s="21" t="s">
        <v>147</v>
      </c>
      <c r="AU66" s="24"/>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78"/>
      <c r="D67" s="20" t="s">
        <v>67</v>
      </c>
      <c r="E67" s="106">
        <f>COUNTIF(AV$8:AV67,"x")</f>
        <v>0</v>
      </c>
      <c r="F67" s="106">
        <f>COUNTIF(AW$8:AW67,"x")</f>
        <v>0</v>
      </c>
      <c r="G67" s="106">
        <f>COUNTIF(AX$8:AX67,"x")</f>
        <v>0</v>
      </c>
      <c r="H67" s="106">
        <f>COUNTIF(AY$8:AY67,"x")</f>
        <v>0</v>
      </c>
      <c r="I67" s="106">
        <f>COUNTIF(AZ$8:AZ67,"x")</f>
        <v>0</v>
      </c>
      <c r="J67" s="106">
        <f>COUNTIF(BA$8:BA67,"x")</f>
        <v>0</v>
      </c>
      <c r="K67" s="106">
        <f>COUNTIF(BB$8:BB67,"x")</f>
        <v>0</v>
      </c>
      <c r="L67" s="106">
        <f>COUNTIF(BC$8:BC67,"x")</f>
        <v>0</v>
      </c>
      <c r="M67" s="106">
        <f>COUNTIF(BD$8:BD67,"x")</f>
        <v>0</v>
      </c>
      <c r="N67" s="106">
        <f>COUNTIF(BE$8:BE67,"x")</f>
        <v>0</v>
      </c>
      <c r="O67" s="106">
        <f>COUNTIF(BF$8:BF67,"x")</f>
        <v>0</v>
      </c>
      <c r="P67" s="106">
        <f>COUNTIF(BG$8:BG67,"x")</f>
        <v>0</v>
      </c>
      <c r="Q67" s="106">
        <f>COUNTIF(BM$8:BM67,"x")</f>
        <v>0</v>
      </c>
      <c r="R67" s="106">
        <f>COUNTIF(BN$8:BN67,"x")</f>
        <v>0</v>
      </c>
      <c r="S67" s="106">
        <f>COUNTIF(BO$8:BO67,"x")</f>
        <v>0</v>
      </c>
      <c r="T67" s="106">
        <f>COUNTIF(BP$8:BP67,"x")</f>
        <v>0</v>
      </c>
      <c r="U67" s="106">
        <f>COUNTIF(BQ$8:BQ67,"x")</f>
        <v>0</v>
      </c>
      <c r="V67" s="106">
        <f>COUNTIF(BR$8:BR67,"x")</f>
        <v>0</v>
      </c>
      <c r="W67" s="106">
        <f>COUNTIF(BS$8:BS67,"x")</f>
        <v>0</v>
      </c>
      <c r="X67" s="106">
        <f>COUNTIF(BT$8:BT67,"x")</f>
        <v>0</v>
      </c>
      <c r="Y67" s="106">
        <f>COUNTIF(BU$8:BU67,"x")</f>
        <v>0</v>
      </c>
      <c r="Z67" s="106">
        <f>COUNTIF(BV$8:BV67,"x")</f>
        <v>0</v>
      </c>
      <c r="AA67" s="106">
        <f>COUNTIF(BW$8:BW67,"x")</f>
        <v>0</v>
      </c>
      <c r="AB67" s="106">
        <f>COUNTIF(BX$8:BX67,"x")</f>
        <v>0</v>
      </c>
      <c r="AC67" s="106">
        <f>COUNTIF(BY$8:BY67,"x")</f>
        <v>0</v>
      </c>
      <c r="AD67" s="106">
        <f>COUNTIF(BZ$8:BZ67,"x")</f>
        <v>0</v>
      </c>
      <c r="AE67" s="106">
        <f>COUNTIF(CA$8:CA67,"x")</f>
        <v>0</v>
      </c>
      <c r="AF67" s="106">
        <f>COUNTIF(CB$8:CB67,"x")</f>
        <v>0</v>
      </c>
      <c r="AG67" s="106">
        <f>COUNTIF(CC$8:CC67,"x")</f>
        <v>0</v>
      </c>
      <c r="AH67" s="106">
        <f>COUNTIF(CD$8:CD67,"x")</f>
        <v>0</v>
      </c>
      <c r="AI67" s="106">
        <f>COUNTIF(CE$8:CE67,"x")</f>
        <v>0</v>
      </c>
      <c r="AJ67" s="106">
        <f>COUNTIF(CF$8:CF67,"x")</f>
        <v>0</v>
      </c>
      <c r="AK67" s="106">
        <f>COUNTIF(BH$8:BH67,"x")</f>
        <v>0</v>
      </c>
      <c r="AL67" s="106">
        <f>COUNTIF(BI$8:BI67,"x")</f>
        <v>0</v>
      </c>
      <c r="AM67" s="106">
        <f>COUNTIF(BJ$8:BJ67,"x")</f>
        <v>0</v>
      </c>
      <c r="AN67" s="106">
        <f>COUNTIF(BK$8:BK67,"x")</f>
        <v>0</v>
      </c>
      <c r="AO67" s="106">
        <f>COUNTIF(BL$8:BL67,"x")</f>
        <v>0</v>
      </c>
      <c r="AP67" s="106">
        <f>COUNTIF(CG$8:CG67,"x")</f>
        <v>0</v>
      </c>
      <c r="AQ67" s="106">
        <f>COUNTIF(CH$8:CH67,"x")</f>
        <v>0</v>
      </c>
      <c r="AR67" s="106">
        <f>COUNTIF(CI$8:CI67,"x")</f>
        <v>0</v>
      </c>
      <c r="AS67" s="106">
        <f>COUNTIF(CJ$8:CJ67,"x")</f>
        <v>0</v>
      </c>
      <c r="AT67" s="21" t="s">
        <v>148</v>
      </c>
      <c r="AU67" s="24"/>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78"/>
      <c r="D68" s="20" t="s">
        <v>69</v>
      </c>
      <c r="E68" s="106">
        <f>COUNTIF(AV$8:AV68,"x")</f>
        <v>0</v>
      </c>
      <c r="F68" s="106">
        <f>COUNTIF(AW$8:AW68,"x")</f>
        <v>0</v>
      </c>
      <c r="G68" s="106">
        <f>COUNTIF(AX$8:AX68,"x")</f>
        <v>0</v>
      </c>
      <c r="H68" s="106">
        <f>COUNTIF(AY$8:AY68,"x")</f>
        <v>0</v>
      </c>
      <c r="I68" s="106">
        <f>COUNTIF(AZ$8:AZ68,"x")</f>
        <v>0</v>
      </c>
      <c r="J68" s="106">
        <f>COUNTIF(BA$8:BA68,"x")</f>
        <v>0</v>
      </c>
      <c r="K68" s="106">
        <f>COUNTIF(BB$8:BB68,"x")</f>
        <v>0</v>
      </c>
      <c r="L68" s="106">
        <f>COUNTIF(BC$8:BC68,"x")</f>
        <v>0</v>
      </c>
      <c r="M68" s="106">
        <f>COUNTIF(BD$8:BD68,"x")</f>
        <v>0</v>
      </c>
      <c r="N68" s="106">
        <f>COUNTIF(BE$8:BE68,"x")</f>
        <v>0</v>
      </c>
      <c r="O68" s="106">
        <f>COUNTIF(BF$8:BF68,"x")</f>
        <v>0</v>
      </c>
      <c r="P68" s="106">
        <f>COUNTIF(BG$8:BG68,"x")</f>
        <v>0</v>
      </c>
      <c r="Q68" s="106">
        <f>COUNTIF(BM$8:BM68,"x")</f>
        <v>0</v>
      </c>
      <c r="R68" s="106">
        <f>COUNTIF(BN$8:BN68,"x")</f>
        <v>0</v>
      </c>
      <c r="S68" s="106">
        <f>COUNTIF(BO$8:BO68,"x")</f>
        <v>0</v>
      </c>
      <c r="T68" s="106">
        <f>COUNTIF(BP$8:BP68,"x")</f>
        <v>0</v>
      </c>
      <c r="U68" s="106">
        <f>COUNTIF(BQ$8:BQ68,"x")</f>
        <v>0</v>
      </c>
      <c r="V68" s="106">
        <f>COUNTIF(BR$8:BR68,"x")</f>
        <v>0</v>
      </c>
      <c r="W68" s="106">
        <f>COUNTIF(BS$8:BS68,"x")</f>
        <v>0</v>
      </c>
      <c r="X68" s="106">
        <f>COUNTIF(BT$8:BT68,"x")</f>
        <v>0</v>
      </c>
      <c r="Y68" s="106">
        <f>COUNTIF(BU$8:BU68,"x")</f>
        <v>0</v>
      </c>
      <c r="Z68" s="106">
        <f>COUNTIF(BV$8:BV68,"x")</f>
        <v>0</v>
      </c>
      <c r="AA68" s="106">
        <f>COUNTIF(BW$8:BW68,"x")</f>
        <v>0</v>
      </c>
      <c r="AB68" s="106">
        <f>COUNTIF(BX$8:BX68,"x")</f>
        <v>0</v>
      </c>
      <c r="AC68" s="106">
        <f>COUNTIF(BY$8:BY68,"x")</f>
        <v>0</v>
      </c>
      <c r="AD68" s="106">
        <f>COUNTIF(BZ$8:BZ68,"x")</f>
        <v>0</v>
      </c>
      <c r="AE68" s="106">
        <f>COUNTIF(CA$8:CA68,"x")</f>
        <v>0</v>
      </c>
      <c r="AF68" s="106">
        <f>COUNTIF(CB$8:CB68,"x")</f>
        <v>0</v>
      </c>
      <c r="AG68" s="106">
        <f>COUNTIF(CC$8:CC68,"x")</f>
        <v>0</v>
      </c>
      <c r="AH68" s="106">
        <f>COUNTIF(CD$8:CD68,"x")</f>
        <v>0</v>
      </c>
      <c r="AI68" s="106">
        <f>COUNTIF(CE$8:CE68,"x")</f>
        <v>0</v>
      </c>
      <c r="AJ68" s="106">
        <f>COUNTIF(CF$8:CF68,"x")</f>
        <v>0</v>
      </c>
      <c r="AK68" s="106">
        <f>COUNTIF(BH$8:BH68,"x")</f>
        <v>0</v>
      </c>
      <c r="AL68" s="106">
        <f>COUNTIF(BI$8:BI68,"x")</f>
        <v>0</v>
      </c>
      <c r="AM68" s="106">
        <f>COUNTIF(BJ$8:BJ68,"x")</f>
        <v>0</v>
      </c>
      <c r="AN68" s="106">
        <f>COUNTIF(BK$8:BK68,"x")</f>
        <v>0</v>
      </c>
      <c r="AO68" s="106">
        <f>COUNTIF(BL$8:BL68,"x")</f>
        <v>0</v>
      </c>
      <c r="AP68" s="106">
        <f>COUNTIF(CG$8:CG68,"x")</f>
        <v>0</v>
      </c>
      <c r="AQ68" s="106">
        <f>COUNTIF(CH$8:CH68,"x")</f>
        <v>0</v>
      </c>
      <c r="AR68" s="106">
        <f>COUNTIF(CI$8:CI68,"x")</f>
        <v>0</v>
      </c>
      <c r="AS68" s="106">
        <f>COUNTIF(CJ$8:CJ68,"x")</f>
        <v>0</v>
      </c>
      <c r="AT68" s="21" t="s">
        <v>149</v>
      </c>
      <c r="AU68" s="24"/>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78"/>
      <c r="D69" s="20" t="s">
        <v>94</v>
      </c>
      <c r="E69" s="106">
        <f>COUNTIF(AV$8:AV69,"x")</f>
        <v>0</v>
      </c>
      <c r="F69" s="106">
        <f>COUNTIF(AW$8:AW69,"x")</f>
        <v>0</v>
      </c>
      <c r="G69" s="106">
        <f>COUNTIF(AX$8:AX69,"x")</f>
        <v>0</v>
      </c>
      <c r="H69" s="106">
        <f>COUNTIF(AY$8:AY69,"x")</f>
        <v>0</v>
      </c>
      <c r="I69" s="106">
        <f>COUNTIF(AZ$8:AZ69,"x")</f>
        <v>0</v>
      </c>
      <c r="J69" s="106">
        <f>COUNTIF(BA$8:BA69,"x")</f>
        <v>0</v>
      </c>
      <c r="K69" s="106">
        <f>COUNTIF(BB$8:BB69,"x")</f>
        <v>0</v>
      </c>
      <c r="L69" s="106">
        <f>COUNTIF(BC$8:BC69,"x")</f>
        <v>0</v>
      </c>
      <c r="M69" s="106">
        <f>COUNTIF(BD$8:BD69,"x")</f>
        <v>0</v>
      </c>
      <c r="N69" s="106">
        <f>COUNTIF(BE$8:BE69,"x")</f>
        <v>0</v>
      </c>
      <c r="O69" s="106">
        <f>COUNTIF(BF$8:BF69,"x")</f>
        <v>0</v>
      </c>
      <c r="P69" s="106">
        <f>COUNTIF(BG$8:BG69,"x")</f>
        <v>0</v>
      </c>
      <c r="Q69" s="106">
        <f>COUNTIF(BM$8:BM69,"x")</f>
        <v>0</v>
      </c>
      <c r="R69" s="106">
        <f>COUNTIF(BN$8:BN69,"x")</f>
        <v>0</v>
      </c>
      <c r="S69" s="106">
        <f>COUNTIF(BO$8:BO69,"x")</f>
        <v>0</v>
      </c>
      <c r="T69" s="106">
        <f>COUNTIF(BP$8:BP69,"x")</f>
        <v>0</v>
      </c>
      <c r="U69" s="106">
        <f>COUNTIF(BQ$8:BQ69,"x")</f>
        <v>0</v>
      </c>
      <c r="V69" s="106">
        <f>COUNTIF(BR$8:BR69,"x")</f>
        <v>0</v>
      </c>
      <c r="W69" s="106">
        <f>COUNTIF(BS$8:BS69,"x")</f>
        <v>0</v>
      </c>
      <c r="X69" s="106">
        <f>COUNTIF(BT$8:BT69,"x")</f>
        <v>0</v>
      </c>
      <c r="Y69" s="106">
        <f>COUNTIF(BU$8:BU69,"x")</f>
        <v>0</v>
      </c>
      <c r="Z69" s="106">
        <f>COUNTIF(BV$8:BV69,"x")</f>
        <v>0</v>
      </c>
      <c r="AA69" s="106">
        <f>COUNTIF(BW$8:BW69,"x")</f>
        <v>0</v>
      </c>
      <c r="AB69" s="106">
        <f>COUNTIF(BX$8:BX69,"x")</f>
        <v>0</v>
      </c>
      <c r="AC69" s="106">
        <f>COUNTIF(BY$8:BY69,"x")</f>
        <v>0</v>
      </c>
      <c r="AD69" s="106">
        <f>COUNTIF(BZ$8:BZ69,"x")</f>
        <v>0</v>
      </c>
      <c r="AE69" s="106">
        <f>COUNTIF(CA$8:CA69,"x")</f>
        <v>0</v>
      </c>
      <c r="AF69" s="106">
        <f>COUNTIF(CB$8:CB69,"x")</f>
        <v>0</v>
      </c>
      <c r="AG69" s="106">
        <f>COUNTIF(CC$8:CC69,"x")</f>
        <v>0</v>
      </c>
      <c r="AH69" s="106">
        <f>COUNTIF(CD$8:CD69,"x")</f>
        <v>0</v>
      </c>
      <c r="AI69" s="106">
        <f>COUNTIF(CE$8:CE69,"x")</f>
        <v>0</v>
      </c>
      <c r="AJ69" s="106">
        <f>COUNTIF(CF$8:CF69,"x")</f>
        <v>0</v>
      </c>
      <c r="AK69" s="106">
        <f>COUNTIF(BH$8:BH69,"x")</f>
        <v>0</v>
      </c>
      <c r="AL69" s="106">
        <f>COUNTIF(BI$8:BI69,"x")</f>
        <v>0</v>
      </c>
      <c r="AM69" s="106">
        <f>COUNTIF(BJ$8:BJ69,"x")</f>
        <v>0</v>
      </c>
      <c r="AN69" s="106">
        <f>COUNTIF(BK$8:BK69,"x")</f>
        <v>0</v>
      </c>
      <c r="AO69" s="106">
        <f>COUNTIF(BL$8:BL69,"x")</f>
        <v>0</v>
      </c>
      <c r="AP69" s="106">
        <f>COUNTIF(CG$8:CG69,"x")</f>
        <v>0</v>
      </c>
      <c r="AQ69" s="106">
        <f>COUNTIF(CH$8:CH69,"x")</f>
        <v>0</v>
      </c>
      <c r="AR69" s="106">
        <f>COUNTIF(CI$8:CI69,"x")</f>
        <v>0</v>
      </c>
      <c r="AS69" s="106">
        <f>COUNTIF(CJ$8:CJ69,"x")</f>
        <v>0</v>
      </c>
      <c r="AT69" s="21" t="s">
        <v>150</v>
      </c>
      <c r="AU69" s="24"/>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78"/>
      <c r="D70" s="20" t="s">
        <v>95</v>
      </c>
      <c r="E70" s="106">
        <f>COUNTIF(AV$8:AV70,"x")</f>
        <v>0</v>
      </c>
      <c r="F70" s="106">
        <f>COUNTIF(AW$8:AW70,"x")</f>
        <v>0</v>
      </c>
      <c r="G70" s="106">
        <f>COUNTIF(AX$8:AX70,"x")</f>
        <v>0</v>
      </c>
      <c r="H70" s="106">
        <f>COUNTIF(AY$8:AY70,"x")</f>
        <v>0</v>
      </c>
      <c r="I70" s="106">
        <f>COUNTIF(AZ$8:AZ70,"x")</f>
        <v>0</v>
      </c>
      <c r="J70" s="106">
        <f>COUNTIF(BA$8:BA70,"x")</f>
        <v>0</v>
      </c>
      <c r="K70" s="106">
        <f>COUNTIF(BB$8:BB70,"x")</f>
        <v>0</v>
      </c>
      <c r="L70" s="106">
        <f>COUNTIF(BC$8:BC70,"x")</f>
        <v>0</v>
      </c>
      <c r="M70" s="106">
        <f>COUNTIF(BD$8:BD70,"x")</f>
        <v>0</v>
      </c>
      <c r="N70" s="106">
        <f>COUNTIF(BE$8:BE70,"x")</f>
        <v>0</v>
      </c>
      <c r="O70" s="106">
        <f>COUNTIF(BF$8:BF70,"x")</f>
        <v>0</v>
      </c>
      <c r="P70" s="106">
        <f>COUNTIF(BG$8:BG70,"x")</f>
        <v>0</v>
      </c>
      <c r="Q70" s="106">
        <f>COUNTIF(BM$8:BM70,"x")</f>
        <v>0</v>
      </c>
      <c r="R70" s="106">
        <f>COUNTIF(BN$8:BN70,"x")</f>
        <v>0</v>
      </c>
      <c r="S70" s="106">
        <f>COUNTIF(BO$8:BO70,"x")</f>
        <v>0</v>
      </c>
      <c r="T70" s="106">
        <f>COUNTIF(BP$8:BP70,"x")</f>
        <v>0</v>
      </c>
      <c r="U70" s="106">
        <f>COUNTIF(BQ$8:BQ70,"x")</f>
        <v>0</v>
      </c>
      <c r="V70" s="106">
        <f>COUNTIF(BR$8:BR70,"x")</f>
        <v>0</v>
      </c>
      <c r="W70" s="106">
        <f>COUNTIF(BS$8:BS70,"x")</f>
        <v>0</v>
      </c>
      <c r="X70" s="106">
        <f>COUNTIF(BT$8:BT70,"x")</f>
        <v>0</v>
      </c>
      <c r="Y70" s="106">
        <f>COUNTIF(BU$8:BU70,"x")</f>
        <v>0</v>
      </c>
      <c r="Z70" s="106">
        <f>COUNTIF(BV$8:BV70,"x")</f>
        <v>0</v>
      </c>
      <c r="AA70" s="106">
        <f>COUNTIF(BW$8:BW70,"x")</f>
        <v>0</v>
      </c>
      <c r="AB70" s="106">
        <f>COUNTIF(BX$8:BX70,"x")</f>
        <v>0</v>
      </c>
      <c r="AC70" s="106">
        <f>COUNTIF(BY$8:BY70,"x")</f>
        <v>0</v>
      </c>
      <c r="AD70" s="106">
        <f>COUNTIF(BZ$8:BZ70,"x")</f>
        <v>0</v>
      </c>
      <c r="AE70" s="106">
        <f>COUNTIF(CA$8:CA70,"x")</f>
        <v>0</v>
      </c>
      <c r="AF70" s="106">
        <f>COUNTIF(CB$8:CB70,"x")</f>
        <v>0</v>
      </c>
      <c r="AG70" s="106">
        <f>COUNTIF(CC$8:CC70,"x")</f>
        <v>0</v>
      </c>
      <c r="AH70" s="106">
        <f>COUNTIF(CD$8:CD70,"x")</f>
        <v>0</v>
      </c>
      <c r="AI70" s="106">
        <f>COUNTIF(CE$8:CE70,"x")</f>
        <v>0</v>
      </c>
      <c r="AJ70" s="106">
        <f>COUNTIF(CF$8:CF70,"x")</f>
        <v>0</v>
      </c>
      <c r="AK70" s="106">
        <f>COUNTIF(BH$8:BH70,"x")</f>
        <v>0</v>
      </c>
      <c r="AL70" s="106">
        <f>COUNTIF(BI$8:BI70,"x")</f>
        <v>0</v>
      </c>
      <c r="AM70" s="106">
        <f>COUNTIF(BJ$8:BJ70,"x")</f>
        <v>0</v>
      </c>
      <c r="AN70" s="106">
        <f>COUNTIF(BK$8:BK70,"x")</f>
        <v>0</v>
      </c>
      <c r="AO70" s="106">
        <f>COUNTIF(BL$8:BL70,"x")</f>
        <v>0</v>
      </c>
      <c r="AP70" s="106">
        <f>COUNTIF(CG$8:CG70,"x")</f>
        <v>0</v>
      </c>
      <c r="AQ70" s="106">
        <f>COUNTIF(CH$8:CH70,"x")</f>
        <v>0</v>
      </c>
      <c r="AR70" s="106">
        <f>COUNTIF(CI$8:CI70,"x")</f>
        <v>0</v>
      </c>
      <c r="AS70" s="106">
        <f>COUNTIF(CJ$8:CJ70,"x")</f>
        <v>0</v>
      </c>
      <c r="AT70" s="21" t="s">
        <v>151</v>
      </c>
      <c r="AU70" s="24"/>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0" t="s">
        <v>182</v>
      </c>
      <c r="D71" s="20" t="s">
        <v>61</v>
      </c>
      <c r="E71" s="106">
        <f>COUNTIF(AV$8:AV71,"x")</f>
        <v>0</v>
      </c>
      <c r="F71" s="106">
        <f>COUNTIF(AW$8:AW71,"x")</f>
        <v>0</v>
      </c>
      <c r="G71" s="106">
        <f>COUNTIF(AX$8:AX71,"x")</f>
        <v>0</v>
      </c>
      <c r="H71" s="106">
        <f>COUNTIF(AY$8:AY71,"x")</f>
        <v>0</v>
      </c>
      <c r="I71" s="106">
        <f>COUNTIF(AZ$8:AZ71,"x")</f>
        <v>0</v>
      </c>
      <c r="J71" s="106">
        <f>COUNTIF(BA$8:BA71,"x")</f>
        <v>0</v>
      </c>
      <c r="K71" s="106">
        <f>COUNTIF(BB$8:BB71,"x")</f>
        <v>0</v>
      </c>
      <c r="L71" s="106">
        <f>COUNTIF(BC$8:BC71,"x")</f>
        <v>0</v>
      </c>
      <c r="M71" s="106">
        <f>COUNTIF(BD$8:BD71,"x")</f>
        <v>0</v>
      </c>
      <c r="N71" s="106">
        <f>COUNTIF(BE$8:BE71,"x")</f>
        <v>0</v>
      </c>
      <c r="O71" s="106">
        <f>COUNTIF(BF$8:BF71,"x")</f>
        <v>0</v>
      </c>
      <c r="P71" s="106">
        <f>COUNTIF(BG$8:BG71,"x")</f>
        <v>0</v>
      </c>
      <c r="Q71" s="106">
        <f>COUNTIF(BM$8:BM71,"x")</f>
        <v>0</v>
      </c>
      <c r="R71" s="106">
        <f>COUNTIF(BN$8:BN71,"x")</f>
        <v>0</v>
      </c>
      <c r="S71" s="106">
        <f>COUNTIF(BO$8:BO71,"x")</f>
        <v>0</v>
      </c>
      <c r="T71" s="106">
        <f>COUNTIF(BP$8:BP71,"x")</f>
        <v>0</v>
      </c>
      <c r="U71" s="106">
        <f>COUNTIF(BQ$8:BQ71,"x")</f>
        <v>0</v>
      </c>
      <c r="V71" s="106">
        <f>COUNTIF(BR$8:BR71,"x")</f>
        <v>0</v>
      </c>
      <c r="W71" s="106">
        <f>COUNTIF(BS$8:BS71,"x")</f>
        <v>0</v>
      </c>
      <c r="X71" s="106">
        <f>COUNTIF(BT$8:BT71,"x")</f>
        <v>0</v>
      </c>
      <c r="Y71" s="106">
        <f>COUNTIF(BU$8:BU71,"x")</f>
        <v>0</v>
      </c>
      <c r="Z71" s="106">
        <f>COUNTIF(BV$8:BV71,"x")</f>
        <v>0</v>
      </c>
      <c r="AA71" s="106">
        <f>COUNTIF(BW$8:BW71,"x")</f>
        <v>0</v>
      </c>
      <c r="AB71" s="106">
        <f>COUNTIF(BX$8:BX71,"x")</f>
        <v>0</v>
      </c>
      <c r="AC71" s="106">
        <f>COUNTIF(BY$8:BY71,"x")</f>
        <v>0</v>
      </c>
      <c r="AD71" s="106">
        <f>COUNTIF(BZ$8:BZ71,"x")</f>
        <v>0</v>
      </c>
      <c r="AE71" s="106">
        <f>COUNTIF(CA$8:CA71,"x")</f>
        <v>0</v>
      </c>
      <c r="AF71" s="106">
        <f>COUNTIF(CB$8:CB71,"x")</f>
        <v>0</v>
      </c>
      <c r="AG71" s="106">
        <f>COUNTIF(CC$8:CC71,"x")</f>
        <v>0</v>
      </c>
      <c r="AH71" s="106">
        <f>COUNTIF(CD$8:CD71,"x")</f>
        <v>0</v>
      </c>
      <c r="AI71" s="106">
        <f>COUNTIF(CE$8:CE71,"x")</f>
        <v>0</v>
      </c>
      <c r="AJ71" s="106">
        <f>COUNTIF(CF$8:CF71,"x")</f>
        <v>0</v>
      </c>
      <c r="AK71" s="106">
        <f>COUNTIF(BH$8:BH71,"x")</f>
        <v>0</v>
      </c>
      <c r="AL71" s="106">
        <f>COUNTIF(BI$8:BI71,"x")</f>
        <v>0</v>
      </c>
      <c r="AM71" s="106">
        <f>COUNTIF(BJ$8:BJ71,"x")</f>
        <v>0</v>
      </c>
      <c r="AN71" s="106">
        <f>COUNTIF(BK$8:BK71,"x")</f>
        <v>0</v>
      </c>
      <c r="AO71" s="106">
        <f>COUNTIF(BL$8:BL71,"x")</f>
        <v>0</v>
      </c>
      <c r="AP71" s="106">
        <f>COUNTIF(CG$8:CG71,"x")</f>
        <v>0</v>
      </c>
      <c r="AQ71" s="106">
        <f>COUNTIF(CH$8:CH71,"x")</f>
        <v>0</v>
      </c>
      <c r="AR71" s="106">
        <f>COUNTIF(CI$8:CI71,"x")</f>
        <v>0</v>
      </c>
      <c r="AS71" s="106">
        <f>COUNTIF(CJ$8:CJ71,"x")</f>
        <v>0</v>
      </c>
      <c r="AT71" s="21" t="s">
        <v>183</v>
      </c>
      <c r="AU71" s="24"/>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2"/>
      <c r="D72" s="20" t="s">
        <v>185</v>
      </c>
      <c r="E72" s="106">
        <f>COUNTIF(AV$8:AV72,"x")</f>
        <v>0</v>
      </c>
      <c r="F72" s="106">
        <f>COUNTIF(AW$8:AW72,"x")</f>
        <v>0</v>
      </c>
      <c r="G72" s="106">
        <f>COUNTIF(AX$8:AX72,"x")</f>
        <v>0</v>
      </c>
      <c r="H72" s="106">
        <f>COUNTIF(AY$8:AY72,"x")</f>
        <v>0</v>
      </c>
      <c r="I72" s="106">
        <f>COUNTIF(AZ$8:AZ72,"x")</f>
        <v>0</v>
      </c>
      <c r="J72" s="106">
        <f>COUNTIF(BA$8:BA72,"x")</f>
        <v>0</v>
      </c>
      <c r="K72" s="106">
        <f>COUNTIF(BB$8:BB72,"x")</f>
        <v>0</v>
      </c>
      <c r="L72" s="106">
        <f>COUNTIF(BC$8:BC72,"x")</f>
        <v>0</v>
      </c>
      <c r="M72" s="106">
        <f>COUNTIF(BD$8:BD72,"x")</f>
        <v>0</v>
      </c>
      <c r="N72" s="106">
        <f>COUNTIF(BE$8:BE72,"x")</f>
        <v>0</v>
      </c>
      <c r="O72" s="106">
        <f>COUNTIF(BF$8:BF72,"x")</f>
        <v>0</v>
      </c>
      <c r="P72" s="106">
        <f>COUNTIF(BG$8:BG72,"x")</f>
        <v>0</v>
      </c>
      <c r="Q72" s="106">
        <f>COUNTIF(BM$8:BM72,"x")</f>
        <v>0</v>
      </c>
      <c r="R72" s="106">
        <f>COUNTIF(BN$8:BN72,"x")</f>
        <v>0</v>
      </c>
      <c r="S72" s="106">
        <f>COUNTIF(BO$8:BO72,"x")</f>
        <v>0</v>
      </c>
      <c r="T72" s="106">
        <f>COUNTIF(BP$8:BP72,"x")</f>
        <v>0</v>
      </c>
      <c r="U72" s="106">
        <f>COUNTIF(BQ$8:BQ72,"x")</f>
        <v>0</v>
      </c>
      <c r="V72" s="106">
        <f>COUNTIF(BR$8:BR72,"x")</f>
        <v>0</v>
      </c>
      <c r="W72" s="106">
        <f>COUNTIF(BS$8:BS72,"x")</f>
        <v>0</v>
      </c>
      <c r="X72" s="106">
        <f>COUNTIF(BT$8:BT72,"x")</f>
        <v>0</v>
      </c>
      <c r="Y72" s="106">
        <f>COUNTIF(BU$8:BU72,"x")</f>
        <v>0</v>
      </c>
      <c r="Z72" s="106">
        <f>COUNTIF(BV$8:BV72,"x")</f>
        <v>0</v>
      </c>
      <c r="AA72" s="106">
        <f>COUNTIF(BW$8:BW72,"x")</f>
        <v>0</v>
      </c>
      <c r="AB72" s="106">
        <f>COUNTIF(BX$8:BX72,"x")</f>
        <v>0</v>
      </c>
      <c r="AC72" s="106">
        <f>COUNTIF(BY$8:BY72,"x")</f>
        <v>0</v>
      </c>
      <c r="AD72" s="106">
        <f>COUNTIF(BZ$8:BZ72,"x")</f>
        <v>0</v>
      </c>
      <c r="AE72" s="106">
        <f>COUNTIF(CA$8:CA72,"x")</f>
        <v>0</v>
      </c>
      <c r="AF72" s="106">
        <f>COUNTIF(CB$8:CB72,"x")</f>
        <v>0</v>
      </c>
      <c r="AG72" s="106">
        <f>COUNTIF(CC$8:CC72,"x")</f>
        <v>0</v>
      </c>
      <c r="AH72" s="106">
        <f>COUNTIF(CD$8:CD72,"x")</f>
        <v>0</v>
      </c>
      <c r="AI72" s="106">
        <f>COUNTIF(CE$8:CE72,"x")</f>
        <v>0</v>
      </c>
      <c r="AJ72" s="106">
        <f>COUNTIF(CF$8:CF72,"x")</f>
        <v>0</v>
      </c>
      <c r="AK72" s="106">
        <f>COUNTIF(BH$8:BH72,"x")</f>
        <v>0</v>
      </c>
      <c r="AL72" s="106">
        <f>COUNTIF(BI$8:BI72,"x")</f>
        <v>0</v>
      </c>
      <c r="AM72" s="106">
        <f>COUNTIF(BJ$8:BJ72,"x")</f>
        <v>0</v>
      </c>
      <c r="AN72" s="106">
        <f>COUNTIF(BK$8:BK72,"x")</f>
        <v>0</v>
      </c>
      <c r="AO72" s="106">
        <f>COUNTIF(BL$8:BL72,"x")</f>
        <v>0</v>
      </c>
      <c r="AP72" s="106">
        <f>COUNTIF(CG$8:CG72,"x")</f>
        <v>0</v>
      </c>
      <c r="AQ72" s="106">
        <f>COUNTIF(CH$8:CH72,"x")</f>
        <v>0</v>
      </c>
      <c r="AR72" s="106">
        <f>COUNTIF(CI$8:CI72,"x")</f>
        <v>0</v>
      </c>
      <c r="AS72" s="106">
        <f>COUNTIF(CJ$8:CJ72,"x")</f>
        <v>0</v>
      </c>
      <c r="AT72" s="21" t="s">
        <v>184</v>
      </c>
      <c r="AU72" s="24"/>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78" t="s">
        <v>70</v>
      </c>
      <c r="D73" s="20" t="s">
        <v>71</v>
      </c>
      <c r="E73" s="106">
        <f>COUNTIF(AV$8:AV73,"x")</f>
        <v>0</v>
      </c>
      <c r="F73" s="106">
        <f>COUNTIF(AW$8:AW73,"x")</f>
        <v>0</v>
      </c>
      <c r="G73" s="106">
        <f>COUNTIF(AX$8:AX73,"x")</f>
        <v>0</v>
      </c>
      <c r="H73" s="106">
        <f>COUNTIF(AY$8:AY73,"x")</f>
        <v>0</v>
      </c>
      <c r="I73" s="106">
        <f>COUNTIF(AZ$8:AZ73,"x")</f>
        <v>0</v>
      </c>
      <c r="J73" s="106">
        <f>COUNTIF(BA$8:BA73,"x")</f>
        <v>0</v>
      </c>
      <c r="K73" s="106">
        <f>COUNTIF(BB$8:BB73,"x")</f>
        <v>0</v>
      </c>
      <c r="L73" s="106">
        <f>COUNTIF(BC$8:BC73,"x")</f>
        <v>0</v>
      </c>
      <c r="M73" s="106">
        <f>COUNTIF(BD$8:BD73,"x")</f>
        <v>0</v>
      </c>
      <c r="N73" s="106">
        <f>COUNTIF(BE$8:BE73,"x")</f>
        <v>0</v>
      </c>
      <c r="O73" s="106">
        <f>COUNTIF(BF$8:BF73,"x")</f>
        <v>0</v>
      </c>
      <c r="P73" s="106">
        <f>COUNTIF(BG$8:BG73,"x")</f>
        <v>0</v>
      </c>
      <c r="Q73" s="106">
        <f>COUNTIF(BM$8:BM73,"x")</f>
        <v>0</v>
      </c>
      <c r="R73" s="106">
        <f>COUNTIF(BN$8:BN73,"x")</f>
        <v>0</v>
      </c>
      <c r="S73" s="106">
        <f>COUNTIF(BO$8:BO73,"x")</f>
        <v>0</v>
      </c>
      <c r="T73" s="106">
        <f>COUNTIF(BP$8:BP73,"x")</f>
        <v>0</v>
      </c>
      <c r="U73" s="106">
        <f>COUNTIF(BQ$8:BQ73,"x")</f>
        <v>0</v>
      </c>
      <c r="V73" s="106">
        <f>COUNTIF(BR$8:BR73,"x")</f>
        <v>0</v>
      </c>
      <c r="W73" s="106">
        <f>COUNTIF(BS$8:BS73,"x")</f>
        <v>0</v>
      </c>
      <c r="X73" s="106">
        <f>COUNTIF(BT$8:BT73,"x")</f>
        <v>0</v>
      </c>
      <c r="Y73" s="106">
        <f>COUNTIF(BU$8:BU73,"x")</f>
        <v>0</v>
      </c>
      <c r="Z73" s="106">
        <f>COUNTIF(BV$8:BV73,"x")</f>
        <v>0</v>
      </c>
      <c r="AA73" s="106">
        <f>COUNTIF(BW$8:BW73,"x")</f>
        <v>0</v>
      </c>
      <c r="AB73" s="106">
        <f>COUNTIF(BX$8:BX73,"x")</f>
        <v>0</v>
      </c>
      <c r="AC73" s="106">
        <f>COUNTIF(BY$8:BY73,"x")</f>
        <v>0</v>
      </c>
      <c r="AD73" s="106">
        <f>COUNTIF(BZ$8:BZ73,"x")</f>
        <v>0</v>
      </c>
      <c r="AE73" s="106">
        <f>COUNTIF(CA$8:CA73,"x")</f>
        <v>0</v>
      </c>
      <c r="AF73" s="106">
        <f>COUNTIF(CB$8:CB73,"x")</f>
        <v>0</v>
      </c>
      <c r="AG73" s="106">
        <f>COUNTIF(CC$8:CC73,"x")</f>
        <v>0</v>
      </c>
      <c r="AH73" s="106">
        <f>COUNTIF(CD$8:CD73,"x")</f>
        <v>0</v>
      </c>
      <c r="AI73" s="106">
        <f>COUNTIF(CE$8:CE73,"x")</f>
        <v>0</v>
      </c>
      <c r="AJ73" s="106">
        <f>COUNTIF(CF$8:CF73,"x")</f>
        <v>0</v>
      </c>
      <c r="AK73" s="106">
        <f>COUNTIF(BH$8:BH73,"x")</f>
        <v>0</v>
      </c>
      <c r="AL73" s="106">
        <f>COUNTIF(BI$8:BI73,"x")</f>
        <v>0</v>
      </c>
      <c r="AM73" s="106">
        <f>COUNTIF(BJ$8:BJ73,"x")</f>
        <v>0</v>
      </c>
      <c r="AN73" s="106">
        <f>COUNTIF(BK$8:BK73,"x")</f>
        <v>0</v>
      </c>
      <c r="AO73" s="106">
        <f>COUNTIF(BL$8:BL73,"x")</f>
        <v>0</v>
      </c>
      <c r="AP73" s="106">
        <f>COUNTIF(CG$8:CG73,"x")</f>
        <v>0</v>
      </c>
      <c r="AQ73" s="106">
        <f>COUNTIF(CH$8:CH73,"x")</f>
        <v>0</v>
      </c>
      <c r="AR73" s="106">
        <f>COUNTIF(CI$8:CI73,"x")</f>
        <v>0</v>
      </c>
      <c r="AS73" s="106">
        <f>COUNTIF(CJ$8:CJ73,"x")</f>
        <v>0</v>
      </c>
      <c r="AT73" s="21" t="s">
        <v>152</v>
      </c>
      <c r="AU73" s="24"/>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41</v>
      </c>
    </row>
    <row r="74" spans="2:89" x14ac:dyDescent="0.25">
      <c r="B74" s="16">
        <v>77</v>
      </c>
      <c r="C74" s="178"/>
      <c r="D74" s="20" t="s">
        <v>72</v>
      </c>
      <c r="E74" s="106">
        <f>COUNTIF(AV$8:AV74,"x")</f>
        <v>0</v>
      </c>
      <c r="F74" s="106">
        <f>COUNTIF(AW$8:AW74,"x")</f>
        <v>0</v>
      </c>
      <c r="G74" s="106">
        <f>COUNTIF(AX$8:AX74,"x")</f>
        <v>0</v>
      </c>
      <c r="H74" s="106">
        <f>COUNTIF(AY$8:AY74,"x")</f>
        <v>0</v>
      </c>
      <c r="I74" s="106">
        <f>COUNTIF(AZ$8:AZ74,"x")</f>
        <v>0</v>
      </c>
      <c r="J74" s="106">
        <f>COUNTIF(BA$8:BA74,"x")</f>
        <v>0</v>
      </c>
      <c r="K74" s="106">
        <f>COUNTIF(BB$8:BB74,"x")</f>
        <v>0</v>
      </c>
      <c r="L74" s="106">
        <f>COUNTIF(BC$8:BC74,"x")</f>
        <v>0</v>
      </c>
      <c r="M74" s="106">
        <f>COUNTIF(BD$8:BD74,"x")</f>
        <v>0</v>
      </c>
      <c r="N74" s="106">
        <f>COUNTIF(BE$8:BE74,"x")</f>
        <v>0</v>
      </c>
      <c r="O74" s="106">
        <f>COUNTIF(BF$8:BF74,"x")</f>
        <v>0</v>
      </c>
      <c r="P74" s="106">
        <f>COUNTIF(BG$8:BG74,"x")</f>
        <v>0</v>
      </c>
      <c r="Q74" s="106">
        <f>COUNTIF(BM$8:BM74,"x")</f>
        <v>0</v>
      </c>
      <c r="R74" s="106">
        <f>COUNTIF(BN$8:BN74,"x")</f>
        <v>0</v>
      </c>
      <c r="S74" s="106">
        <f>COUNTIF(BO$8:BO74,"x")</f>
        <v>0</v>
      </c>
      <c r="T74" s="106">
        <f>COUNTIF(BP$8:BP74,"x")</f>
        <v>0</v>
      </c>
      <c r="U74" s="106">
        <f>COUNTIF(BQ$8:BQ74,"x")</f>
        <v>0</v>
      </c>
      <c r="V74" s="106">
        <f>COUNTIF(BR$8:BR74,"x")</f>
        <v>0</v>
      </c>
      <c r="W74" s="106">
        <f>COUNTIF(BS$8:BS74,"x")</f>
        <v>0</v>
      </c>
      <c r="X74" s="106">
        <f>COUNTIF(BT$8:BT74,"x")</f>
        <v>0</v>
      </c>
      <c r="Y74" s="106">
        <f>COUNTIF(BU$8:BU74,"x")</f>
        <v>0</v>
      </c>
      <c r="Z74" s="106">
        <f>COUNTIF(BV$8:BV74,"x")</f>
        <v>0</v>
      </c>
      <c r="AA74" s="106">
        <f>COUNTIF(BW$8:BW74,"x")</f>
        <v>0</v>
      </c>
      <c r="AB74" s="106">
        <f>COUNTIF(BX$8:BX74,"x")</f>
        <v>0</v>
      </c>
      <c r="AC74" s="106">
        <f>COUNTIF(BY$8:BY74,"x")</f>
        <v>0</v>
      </c>
      <c r="AD74" s="106">
        <f>COUNTIF(BZ$8:BZ74,"x")</f>
        <v>0</v>
      </c>
      <c r="AE74" s="106">
        <f>COUNTIF(CA$8:CA74,"x")</f>
        <v>0</v>
      </c>
      <c r="AF74" s="106">
        <f>COUNTIF(CB$8:CB74,"x")</f>
        <v>0</v>
      </c>
      <c r="AG74" s="106">
        <f>COUNTIF(CC$8:CC74,"x")</f>
        <v>0</v>
      </c>
      <c r="AH74" s="106">
        <f>COUNTIF(CD$8:CD74,"x")</f>
        <v>0</v>
      </c>
      <c r="AI74" s="106">
        <f>COUNTIF(CE$8:CE74,"x")</f>
        <v>0</v>
      </c>
      <c r="AJ74" s="106">
        <f>COUNTIF(CF$8:CF74,"x")</f>
        <v>0</v>
      </c>
      <c r="AK74" s="106">
        <f>COUNTIF(BH$8:BH74,"x")</f>
        <v>0</v>
      </c>
      <c r="AL74" s="106">
        <f>COUNTIF(BI$8:BI74,"x")</f>
        <v>0</v>
      </c>
      <c r="AM74" s="106">
        <f>COUNTIF(BJ$8:BJ74,"x")</f>
        <v>0</v>
      </c>
      <c r="AN74" s="106">
        <f>COUNTIF(BK$8:BK74,"x")</f>
        <v>0</v>
      </c>
      <c r="AO74" s="106">
        <f>COUNTIF(BL$8:BL74,"x")</f>
        <v>0</v>
      </c>
      <c r="AP74" s="106">
        <f>COUNTIF(CG$8:CG74,"x")</f>
        <v>0</v>
      </c>
      <c r="AQ74" s="106">
        <f>COUNTIF(CH$8:CH74,"x")</f>
        <v>0</v>
      </c>
      <c r="AR74" s="106">
        <f>COUNTIF(CI$8:CI74,"x")</f>
        <v>0</v>
      </c>
      <c r="AS74" s="106">
        <f>COUNTIF(CJ$8:CJ74,"x")</f>
        <v>0</v>
      </c>
      <c r="AT74" s="21" t="s">
        <v>153</v>
      </c>
      <c r="AU74" s="24"/>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14">
        <f t="shared" si="3"/>
        <v>41</v>
      </c>
    </row>
    <row r="75" spans="2:89" ht="27" x14ac:dyDescent="0.25">
      <c r="B75" s="16">
        <v>78</v>
      </c>
      <c r="C75" s="178"/>
      <c r="D75" s="20" t="s">
        <v>204</v>
      </c>
      <c r="E75" s="106">
        <f>COUNTIF(AV$8:AV75,"x")</f>
        <v>0</v>
      </c>
      <c r="F75" s="106">
        <f>COUNTIF(AW$8:AW75,"x")</f>
        <v>0</v>
      </c>
      <c r="G75" s="106">
        <f>COUNTIF(AX$8:AX75,"x")</f>
        <v>0</v>
      </c>
      <c r="H75" s="106">
        <f>COUNTIF(AY$8:AY75,"x")</f>
        <v>0</v>
      </c>
      <c r="I75" s="106">
        <f>COUNTIF(AZ$8:AZ75,"x")</f>
        <v>0</v>
      </c>
      <c r="J75" s="106">
        <f>COUNTIF(BA$8:BA75,"x")</f>
        <v>0</v>
      </c>
      <c r="K75" s="106">
        <f>COUNTIF(BB$8:BB75,"x")</f>
        <v>0</v>
      </c>
      <c r="L75" s="106">
        <f>COUNTIF(BC$8:BC75,"x")</f>
        <v>0</v>
      </c>
      <c r="M75" s="106">
        <f>COUNTIF(BD$8:BD75,"x")</f>
        <v>0</v>
      </c>
      <c r="N75" s="106">
        <f>COUNTIF(BE$8:BE75,"x")</f>
        <v>0</v>
      </c>
      <c r="O75" s="106">
        <f>COUNTIF(BF$8:BF75,"x")</f>
        <v>0</v>
      </c>
      <c r="P75" s="106">
        <f>COUNTIF(BG$8:BG75,"x")</f>
        <v>0</v>
      </c>
      <c r="Q75" s="106">
        <f>COUNTIF(BM$8:BM75,"x")</f>
        <v>0</v>
      </c>
      <c r="R75" s="106">
        <f>COUNTIF(BN$8:BN75,"x")</f>
        <v>0</v>
      </c>
      <c r="S75" s="106">
        <f>COUNTIF(BO$8:BO75,"x")</f>
        <v>0</v>
      </c>
      <c r="T75" s="106">
        <f>COUNTIF(BP$8:BP75,"x")</f>
        <v>0</v>
      </c>
      <c r="U75" s="106">
        <f>COUNTIF(BQ$8:BQ75,"x")</f>
        <v>0</v>
      </c>
      <c r="V75" s="106">
        <f>COUNTIF(BR$8:BR75,"x")</f>
        <v>0</v>
      </c>
      <c r="W75" s="106">
        <f>COUNTIF(BS$8:BS75,"x")</f>
        <v>0</v>
      </c>
      <c r="X75" s="106">
        <f>COUNTIF(BT$8:BT75,"x")</f>
        <v>0</v>
      </c>
      <c r="Y75" s="106">
        <f>COUNTIF(BU$8:BU75,"x")</f>
        <v>0</v>
      </c>
      <c r="Z75" s="106">
        <f>COUNTIF(BV$8:BV75,"x")</f>
        <v>0</v>
      </c>
      <c r="AA75" s="106">
        <f>COUNTIF(BW$8:BW75,"x")</f>
        <v>0</v>
      </c>
      <c r="AB75" s="106">
        <f>COUNTIF(BX$8:BX75,"x")</f>
        <v>0</v>
      </c>
      <c r="AC75" s="106">
        <f>COUNTIF(BY$8:BY75,"x")</f>
        <v>0</v>
      </c>
      <c r="AD75" s="106">
        <f>COUNTIF(BZ$8:BZ75,"x")</f>
        <v>0</v>
      </c>
      <c r="AE75" s="106">
        <f>COUNTIF(CA$8:CA75,"x")</f>
        <v>0</v>
      </c>
      <c r="AF75" s="106">
        <f>COUNTIF(CB$8:CB75,"x")</f>
        <v>0</v>
      </c>
      <c r="AG75" s="106">
        <f>COUNTIF(CC$8:CC75,"x")</f>
        <v>0</v>
      </c>
      <c r="AH75" s="106">
        <f>COUNTIF(CD$8:CD75,"x")</f>
        <v>0</v>
      </c>
      <c r="AI75" s="106">
        <f>COUNTIF(CE$8:CE75,"x")</f>
        <v>0</v>
      </c>
      <c r="AJ75" s="106">
        <f>COUNTIF(CF$8:CF75,"x")</f>
        <v>0</v>
      </c>
      <c r="AK75" s="106">
        <f>COUNTIF(BH$8:BH75,"x")</f>
        <v>0</v>
      </c>
      <c r="AL75" s="106">
        <f>COUNTIF(BI$8:BI75,"x")</f>
        <v>0</v>
      </c>
      <c r="AM75" s="106">
        <f>COUNTIF(BJ$8:BJ75,"x")</f>
        <v>0</v>
      </c>
      <c r="AN75" s="106">
        <f>COUNTIF(BK$8:BK75,"x")</f>
        <v>0</v>
      </c>
      <c r="AO75" s="106">
        <f>COUNTIF(BL$8:BL75,"x")</f>
        <v>0</v>
      </c>
      <c r="AP75" s="106">
        <f>COUNTIF(CG$8:CG75,"x")</f>
        <v>0</v>
      </c>
      <c r="AQ75" s="106">
        <f>COUNTIF(CH$8:CH75,"x")</f>
        <v>0</v>
      </c>
      <c r="AR75" s="106">
        <f>COUNTIF(CI$8:CI75,"x")</f>
        <v>0</v>
      </c>
      <c r="AS75" s="106">
        <f>COUNTIF(CJ$8:CJ75,"x")</f>
        <v>0</v>
      </c>
      <c r="AT75" s="21" t="s">
        <v>154</v>
      </c>
      <c r="AU75" s="24"/>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78"/>
      <c r="D76" s="20" t="s">
        <v>73</v>
      </c>
      <c r="E76" s="106">
        <f>COUNTIF(AV$8:AV76,"x")</f>
        <v>0</v>
      </c>
      <c r="F76" s="106">
        <f>COUNTIF(AW$8:AW76,"x")</f>
        <v>0</v>
      </c>
      <c r="G76" s="106">
        <f>COUNTIF(AX$8:AX76,"x")</f>
        <v>0</v>
      </c>
      <c r="H76" s="106">
        <f>COUNTIF(AY$8:AY76,"x")</f>
        <v>0</v>
      </c>
      <c r="I76" s="106">
        <f>COUNTIF(AZ$8:AZ76,"x")</f>
        <v>0</v>
      </c>
      <c r="J76" s="106">
        <f>COUNTIF(BA$8:BA76,"x")</f>
        <v>0</v>
      </c>
      <c r="K76" s="106">
        <f>COUNTIF(BB$8:BB76,"x")</f>
        <v>0</v>
      </c>
      <c r="L76" s="106">
        <f>COUNTIF(BC$8:BC76,"x")</f>
        <v>0</v>
      </c>
      <c r="M76" s="106">
        <f>COUNTIF(BD$8:BD76,"x")</f>
        <v>0</v>
      </c>
      <c r="N76" s="106">
        <f>COUNTIF(BE$8:BE76,"x")</f>
        <v>0</v>
      </c>
      <c r="O76" s="106">
        <f>COUNTIF(BF$8:BF76,"x")</f>
        <v>0</v>
      </c>
      <c r="P76" s="106">
        <f>COUNTIF(BG$8:BG76,"x")</f>
        <v>0</v>
      </c>
      <c r="Q76" s="106">
        <f>COUNTIF(BM$8:BM76,"x")</f>
        <v>0</v>
      </c>
      <c r="R76" s="106">
        <f>COUNTIF(BN$8:BN76,"x")</f>
        <v>0</v>
      </c>
      <c r="S76" s="106">
        <f>COUNTIF(BO$8:BO76,"x")</f>
        <v>0</v>
      </c>
      <c r="T76" s="106">
        <f>COUNTIF(BP$8:BP76,"x")</f>
        <v>0</v>
      </c>
      <c r="U76" s="106">
        <f>COUNTIF(BQ$8:BQ76,"x")</f>
        <v>0</v>
      </c>
      <c r="V76" s="106">
        <f>COUNTIF(BR$8:BR76,"x")</f>
        <v>0</v>
      </c>
      <c r="W76" s="106">
        <f>COUNTIF(BS$8:BS76,"x")</f>
        <v>0</v>
      </c>
      <c r="X76" s="106">
        <f>COUNTIF(BT$8:BT76,"x")</f>
        <v>0</v>
      </c>
      <c r="Y76" s="106">
        <f>COUNTIF(BU$8:BU76,"x")</f>
        <v>0</v>
      </c>
      <c r="Z76" s="106">
        <f>COUNTIF(BV$8:BV76,"x")</f>
        <v>0</v>
      </c>
      <c r="AA76" s="106">
        <f>COUNTIF(BW$8:BW76,"x")</f>
        <v>0</v>
      </c>
      <c r="AB76" s="106">
        <f>COUNTIF(BX$8:BX76,"x")</f>
        <v>0</v>
      </c>
      <c r="AC76" s="106">
        <f>COUNTIF(BY$8:BY76,"x")</f>
        <v>0</v>
      </c>
      <c r="AD76" s="106">
        <f>COUNTIF(BZ$8:BZ76,"x")</f>
        <v>0</v>
      </c>
      <c r="AE76" s="106">
        <f>COUNTIF(CA$8:CA76,"x")</f>
        <v>0</v>
      </c>
      <c r="AF76" s="106">
        <f>COUNTIF(CB$8:CB76,"x")</f>
        <v>0</v>
      </c>
      <c r="AG76" s="106">
        <f>COUNTIF(CC$8:CC76,"x")</f>
        <v>0</v>
      </c>
      <c r="AH76" s="106">
        <f>COUNTIF(CD$8:CD76,"x")</f>
        <v>0</v>
      </c>
      <c r="AI76" s="106">
        <f>COUNTIF(CE$8:CE76,"x")</f>
        <v>0</v>
      </c>
      <c r="AJ76" s="106">
        <f>COUNTIF(CF$8:CF76,"x")</f>
        <v>0</v>
      </c>
      <c r="AK76" s="106">
        <f>COUNTIF(BH$8:BH76,"x")</f>
        <v>0</v>
      </c>
      <c r="AL76" s="106">
        <f>COUNTIF(BI$8:BI76,"x")</f>
        <v>0</v>
      </c>
      <c r="AM76" s="106">
        <f>COUNTIF(BJ$8:BJ76,"x")</f>
        <v>0</v>
      </c>
      <c r="AN76" s="106">
        <f>COUNTIF(BK$8:BK76,"x")</f>
        <v>0</v>
      </c>
      <c r="AO76" s="106">
        <f>COUNTIF(BL$8:BL76,"x")</f>
        <v>0</v>
      </c>
      <c r="AP76" s="106">
        <f>COUNTIF(CG$8:CG76,"x")</f>
        <v>0</v>
      </c>
      <c r="AQ76" s="106">
        <f>COUNTIF(CH$8:CH76,"x")</f>
        <v>0</v>
      </c>
      <c r="AR76" s="106">
        <f>COUNTIF(CI$8:CI76,"x")</f>
        <v>0</v>
      </c>
      <c r="AS76" s="106">
        <f>COUNTIF(CJ$8:CJ76,"x")</f>
        <v>0</v>
      </c>
      <c r="AT76" s="21" t="s">
        <v>155</v>
      </c>
      <c r="AU76" s="24"/>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78"/>
      <c r="D77" s="20" t="s">
        <v>74</v>
      </c>
      <c r="E77" s="106">
        <f>COUNTIF(AV$8:AV77,"x")</f>
        <v>0</v>
      </c>
      <c r="F77" s="106">
        <f>COUNTIF(AW$8:AW77,"x")</f>
        <v>0</v>
      </c>
      <c r="G77" s="106">
        <f>COUNTIF(AX$8:AX77,"x")</f>
        <v>0</v>
      </c>
      <c r="H77" s="106">
        <f>COUNTIF(AY$8:AY77,"x")</f>
        <v>0</v>
      </c>
      <c r="I77" s="106">
        <f>COUNTIF(AZ$8:AZ77,"x")</f>
        <v>0</v>
      </c>
      <c r="J77" s="106">
        <f>COUNTIF(BA$8:BA77,"x")</f>
        <v>0</v>
      </c>
      <c r="K77" s="106">
        <f>COUNTIF(BB$8:BB77,"x")</f>
        <v>0</v>
      </c>
      <c r="L77" s="106">
        <f>COUNTIF(BC$8:BC77,"x")</f>
        <v>0</v>
      </c>
      <c r="M77" s="106">
        <f>COUNTIF(BD$8:BD77,"x")</f>
        <v>0</v>
      </c>
      <c r="N77" s="106">
        <f>COUNTIF(BE$8:BE77,"x")</f>
        <v>0</v>
      </c>
      <c r="O77" s="106">
        <f>COUNTIF(BF$8:BF77,"x")</f>
        <v>0</v>
      </c>
      <c r="P77" s="106">
        <f>COUNTIF(BG$8:BG77,"x")</f>
        <v>0</v>
      </c>
      <c r="Q77" s="106">
        <f>COUNTIF(BM$8:BM77,"x")</f>
        <v>0</v>
      </c>
      <c r="R77" s="106">
        <f>COUNTIF(BN$8:BN77,"x")</f>
        <v>0</v>
      </c>
      <c r="S77" s="106">
        <f>COUNTIF(BO$8:BO77,"x")</f>
        <v>0</v>
      </c>
      <c r="T77" s="106">
        <f>COUNTIF(BP$8:BP77,"x")</f>
        <v>0</v>
      </c>
      <c r="U77" s="106">
        <f>COUNTIF(BQ$8:BQ77,"x")</f>
        <v>0</v>
      </c>
      <c r="V77" s="106">
        <f>COUNTIF(BR$8:BR77,"x")</f>
        <v>0</v>
      </c>
      <c r="W77" s="106">
        <f>COUNTIF(BS$8:BS77,"x")</f>
        <v>0</v>
      </c>
      <c r="X77" s="106">
        <f>COUNTIF(BT$8:BT77,"x")</f>
        <v>0</v>
      </c>
      <c r="Y77" s="106">
        <f>COUNTIF(BU$8:BU77,"x")</f>
        <v>0</v>
      </c>
      <c r="Z77" s="106">
        <f>COUNTIF(BV$8:BV77,"x")</f>
        <v>0</v>
      </c>
      <c r="AA77" s="106">
        <f>COUNTIF(BW$8:BW77,"x")</f>
        <v>0</v>
      </c>
      <c r="AB77" s="106">
        <f>COUNTIF(BX$8:BX77,"x")</f>
        <v>0</v>
      </c>
      <c r="AC77" s="106">
        <f>COUNTIF(BY$8:BY77,"x")</f>
        <v>0</v>
      </c>
      <c r="AD77" s="106">
        <f>COUNTIF(BZ$8:BZ77,"x")</f>
        <v>0</v>
      </c>
      <c r="AE77" s="106">
        <f>COUNTIF(CA$8:CA77,"x")</f>
        <v>0</v>
      </c>
      <c r="AF77" s="106">
        <f>COUNTIF(CB$8:CB77,"x")</f>
        <v>0</v>
      </c>
      <c r="AG77" s="106">
        <f>COUNTIF(CC$8:CC77,"x")</f>
        <v>0</v>
      </c>
      <c r="AH77" s="106">
        <f>COUNTIF(CD$8:CD77,"x")</f>
        <v>0</v>
      </c>
      <c r="AI77" s="106">
        <f>COUNTIF(CE$8:CE77,"x")</f>
        <v>0</v>
      </c>
      <c r="AJ77" s="106">
        <f>COUNTIF(CF$8:CF77,"x")</f>
        <v>0</v>
      </c>
      <c r="AK77" s="106">
        <f>COUNTIF(BH$8:BH77,"x")</f>
        <v>0</v>
      </c>
      <c r="AL77" s="106">
        <f>COUNTIF(BI$8:BI77,"x")</f>
        <v>0</v>
      </c>
      <c r="AM77" s="106">
        <f>COUNTIF(BJ$8:BJ77,"x")</f>
        <v>0</v>
      </c>
      <c r="AN77" s="106">
        <f>COUNTIF(BK$8:BK77,"x")</f>
        <v>0</v>
      </c>
      <c r="AO77" s="106">
        <f>COUNTIF(BL$8:BL77,"x")</f>
        <v>0</v>
      </c>
      <c r="AP77" s="106">
        <f>COUNTIF(CG$8:CG77,"x")</f>
        <v>0</v>
      </c>
      <c r="AQ77" s="106">
        <f>COUNTIF(CH$8:CH77,"x")</f>
        <v>0</v>
      </c>
      <c r="AR77" s="106">
        <f>COUNTIF(CI$8:CI77,"x")</f>
        <v>0</v>
      </c>
      <c r="AS77" s="106">
        <f>COUNTIF(CJ$8:CJ77,"x")</f>
        <v>0</v>
      </c>
      <c r="AT77" s="21" t="s">
        <v>205</v>
      </c>
      <c r="AU77" s="24"/>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75</v>
      </c>
      <c r="D78" s="20" t="s">
        <v>76</v>
      </c>
      <c r="E78" s="106">
        <f>COUNTIF(AV$8:AV78,"x")</f>
        <v>0</v>
      </c>
      <c r="F78" s="106">
        <f>COUNTIF(AW$8:AW78,"x")</f>
        <v>0</v>
      </c>
      <c r="G78" s="106">
        <f>COUNTIF(AX$8:AX78,"x")</f>
        <v>0</v>
      </c>
      <c r="H78" s="106">
        <f>COUNTIF(AY$8:AY78,"x")</f>
        <v>0</v>
      </c>
      <c r="I78" s="106">
        <f>COUNTIF(AZ$8:AZ78,"x")</f>
        <v>0</v>
      </c>
      <c r="J78" s="106">
        <f>COUNTIF(BA$8:BA78,"x")</f>
        <v>0</v>
      </c>
      <c r="K78" s="106">
        <f>COUNTIF(BB$8:BB78,"x")</f>
        <v>0</v>
      </c>
      <c r="L78" s="106">
        <f>COUNTIF(BC$8:BC78,"x")</f>
        <v>0</v>
      </c>
      <c r="M78" s="106">
        <f>COUNTIF(BD$8:BD78,"x")</f>
        <v>0</v>
      </c>
      <c r="N78" s="106">
        <f>COUNTIF(BE$8:BE78,"x")</f>
        <v>0</v>
      </c>
      <c r="O78" s="106">
        <f>COUNTIF(BF$8:BF78,"x")</f>
        <v>0</v>
      </c>
      <c r="P78" s="106">
        <f>COUNTIF(BG$8:BG78,"x")</f>
        <v>0</v>
      </c>
      <c r="Q78" s="106">
        <f>COUNTIF(BM$8:BM78,"x")</f>
        <v>0</v>
      </c>
      <c r="R78" s="106">
        <f>COUNTIF(BN$8:BN78,"x")</f>
        <v>0</v>
      </c>
      <c r="S78" s="106">
        <f>COUNTIF(BO$8:BO78,"x")</f>
        <v>0</v>
      </c>
      <c r="T78" s="106">
        <f>COUNTIF(BP$8:BP78,"x")</f>
        <v>0</v>
      </c>
      <c r="U78" s="106">
        <f>COUNTIF(BQ$8:BQ78,"x")</f>
        <v>0</v>
      </c>
      <c r="V78" s="106">
        <f>COUNTIF(BR$8:BR78,"x")</f>
        <v>0</v>
      </c>
      <c r="W78" s="106">
        <f>COUNTIF(BS$8:BS78,"x")</f>
        <v>0</v>
      </c>
      <c r="X78" s="106">
        <f>COUNTIF(BT$8:BT78,"x")</f>
        <v>0</v>
      </c>
      <c r="Y78" s="106">
        <f>COUNTIF(BU$8:BU78,"x")</f>
        <v>0</v>
      </c>
      <c r="Z78" s="106">
        <f>COUNTIF(BV$8:BV78,"x")</f>
        <v>0</v>
      </c>
      <c r="AA78" s="106">
        <f>COUNTIF(BW$8:BW78,"x")</f>
        <v>0</v>
      </c>
      <c r="AB78" s="106">
        <f>COUNTIF(BX$8:BX78,"x")</f>
        <v>0</v>
      </c>
      <c r="AC78" s="106">
        <f>COUNTIF(BY$8:BY78,"x")</f>
        <v>0</v>
      </c>
      <c r="AD78" s="106">
        <f>COUNTIF(BZ$8:BZ78,"x")</f>
        <v>0</v>
      </c>
      <c r="AE78" s="106">
        <f>COUNTIF(CA$8:CA78,"x")</f>
        <v>0</v>
      </c>
      <c r="AF78" s="106">
        <f>COUNTIF(CB$8:CB78,"x")</f>
        <v>0</v>
      </c>
      <c r="AG78" s="106">
        <f>COUNTIF(CC$8:CC78,"x")</f>
        <v>0</v>
      </c>
      <c r="AH78" s="106">
        <f>COUNTIF(CD$8:CD78,"x")</f>
        <v>0</v>
      </c>
      <c r="AI78" s="106">
        <f>COUNTIF(CE$8:CE78,"x")</f>
        <v>0</v>
      </c>
      <c r="AJ78" s="106">
        <f>COUNTIF(CF$8:CF78,"x")</f>
        <v>0</v>
      </c>
      <c r="AK78" s="106">
        <f>COUNTIF(BH$8:BH78,"x")</f>
        <v>0</v>
      </c>
      <c r="AL78" s="106">
        <f>COUNTIF(BI$8:BI78,"x")</f>
        <v>0</v>
      </c>
      <c r="AM78" s="106">
        <f>COUNTIF(BJ$8:BJ78,"x")</f>
        <v>0</v>
      </c>
      <c r="AN78" s="106">
        <f>COUNTIF(BK$8:BK78,"x")</f>
        <v>0</v>
      </c>
      <c r="AO78" s="106">
        <f>COUNTIF(BL$8:BL78,"x")</f>
        <v>0</v>
      </c>
      <c r="AP78" s="106">
        <f>COUNTIF(CG$8:CG78,"x")</f>
        <v>0</v>
      </c>
      <c r="AQ78" s="106">
        <f>COUNTIF(CH$8:CH78,"x")</f>
        <v>0</v>
      </c>
      <c r="AR78" s="106">
        <f>COUNTIF(CI$8:CI78,"x")</f>
        <v>0</v>
      </c>
      <c r="AS78" s="106">
        <f>COUNTIF(CJ$8:CJ78,"x")</f>
        <v>0</v>
      </c>
      <c r="AT78" s="21" t="s">
        <v>156</v>
      </c>
      <c r="AU78" s="24"/>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41</v>
      </c>
    </row>
    <row r="79" spans="2:89" ht="27" x14ac:dyDescent="0.25">
      <c r="B79" s="16">
        <v>82</v>
      </c>
      <c r="C79" s="178" t="s">
        <v>77</v>
      </c>
      <c r="D79" s="20" t="s">
        <v>78</v>
      </c>
      <c r="E79" s="106">
        <f>COUNTIF(AV$8:AV79,"x")</f>
        <v>0</v>
      </c>
      <c r="F79" s="106">
        <f>COUNTIF(AW$8:AW79,"x")</f>
        <v>0</v>
      </c>
      <c r="G79" s="106">
        <f>COUNTIF(AX$8:AX79,"x")</f>
        <v>0</v>
      </c>
      <c r="H79" s="106">
        <f>COUNTIF(AY$8:AY79,"x")</f>
        <v>0</v>
      </c>
      <c r="I79" s="106">
        <f>COUNTIF(AZ$8:AZ79,"x")</f>
        <v>0</v>
      </c>
      <c r="J79" s="106">
        <f>COUNTIF(BA$8:BA79,"x")</f>
        <v>0</v>
      </c>
      <c r="K79" s="106">
        <f>COUNTIF(BB$8:BB79,"x")</f>
        <v>0</v>
      </c>
      <c r="L79" s="106">
        <f>COUNTIF(BC$8:BC79,"x")</f>
        <v>0</v>
      </c>
      <c r="M79" s="106">
        <f>COUNTIF(BD$8:BD79,"x")</f>
        <v>0</v>
      </c>
      <c r="N79" s="106">
        <f>COUNTIF(BE$8:BE79,"x")</f>
        <v>0</v>
      </c>
      <c r="O79" s="106">
        <f>COUNTIF(BF$8:BF79,"x")</f>
        <v>0</v>
      </c>
      <c r="P79" s="106">
        <f>COUNTIF(BG$8:BG79,"x")</f>
        <v>0</v>
      </c>
      <c r="Q79" s="106">
        <f>COUNTIF(BM$8:BM79,"x")</f>
        <v>0</v>
      </c>
      <c r="R79" s="106">
        <f>COUNTIF(BN$8:BN79,"x")</f>
        <v>0</v>
      </c>
      <c r="S79" s="106">
        <f>COUNTIF(BO$8:BO79,"x")</f>
        <v>0</v>
      </c>
      <c r="T79" s="106">
        <f>COUNTIF(BP$8:BP79,"x")</f>
        <v>0</v>
      </c>
      <c r="U79" s="106">
        <f>COUNTIF(BQ$8:BQ79,"x")</f>
        <v>0</v>
      </c>
      <c r="V79" s="106">
        <f>COUNTIF(BR$8:BR79,"x")</f>
        <v>0</v>
      </c>
      <c r="W79" s="106">
        <f>COUNTIF(BS$8:BS79,"x")</f>
        <v>0</v>
      </c>
      <c r="X79" s="106">
        <f>COUNTIF(BT$8:BT79,"x")</f>
        <v>0</v>
      </c>
      <c r="Y79" s="106">
        <f>COUNTIF(BU$8:BU79,"x")</f>
        <v>0</v>
      </c>
      <c r="Z79" s="106">
        <f>COUNTIF(BV$8:BV79,"x")</f>
        <v>0</v>
      </c>
      <c r="AA79" s="106">
        <f>COUNTIF(BW$8:BW79,"x")</f>
        <v>0</v>
      </c>
      <c r="AB79" s="106">
        <f>COUNTIF(BX$8:BX79,"x")</f>
        <v>0</v>
      </c>
      <c r="AC79" s="106">
        <f>COUNTIF(BY$8:BY79,"x")</f>
        <v>0</v>
      </c>
      <c r="AD79" s="106">
        <f>COUNTIF(BZ$8:BZ79,"x")</f>
        <v>0</v>
      </c>
      <c r="AE79" s="106">
        <f>COUNTIF(CA$8:CA79,"x")</f>
        <v>0</v>
      </c>
      <c r="AF79" s="106">
        <f>COUNTIF(CB$8:CB79,"x")</f>
        <v>0</v>
      </c>
      <c r="AG79" s="106">
        <f>COUNTIF(CC$8:CC79,"x")</f>
        <v>0</v>
      </c>
      <c r="AH79" s="106">
        <f>COUNTIF(CD$8:CD79,"x")</f>
        <v>0</v>
      </c>
      <c r="AI79" s="106">
        <f>COUNTIF(CE$8:CE79,"x")</f>
        <v>0</v>
      </c>
      <c r="AJ79" s="106">
        <f>COUNTIF(CF$8:CF79,"x")</f>
        <v>0</v>
      </c>
      <c r="AK79" s="106">
        <f>COUNTIF(BH$8:BH79,"x")</f>
        <v>0</v>
      </c>
      <c r="AL79" s="106">
        <f>COUNTIF(BI$8:BI79,"x")</f>
        <v>0</v>
      </c>
      <c r="AM79" s="106">
        <f>COUNTIF(BJ$8:BJ79,"x")</f>
        <v>0</v>
      </c>
      <c r="AN79" s="106">
        <f>COUNTIF(BK$8:BK79,"x")</f>
        <v>0</v>
      </c>
      <c r="AO79" s="106">
        <f>COUNTIF(BL$8:BL79,"x")</f>
        <v>0</v>
      </c>
      <c r="AP79" s="106">
        <f>COUNTIF(CG$8:CG79,"x")</f>
        <v>0</v>
      </c>
      <c r="AQ79" s="106">
        <f>COUNTIF(CH$8:CH79,"x")</f>
        <v>0</v>
      </c>
      <c r="AR79" s="106">
        <f>COUNTIF(CI$8:CI79,"x")</f>
        <v>0</v>
      </c>
      <c r="AS79" s="106">
        <f>COUNTIF(CJ$8:CJ79,"x")</f>
        <v>0</v>
      </c>
      <c r="AT79" s="21" t="s">
        <v>171</v>
      </c>
      <c r="AU79" s="24"/>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14">
        <f t="shared" si="3"/>
        <v>41</v>
      </c>
    </row>
    <row r="80" spans="2:89" ht="27" x14ac:dyDescent="0.25">
      <c r="B80" s="16">
        <v>83</v>
      </c>
      <c r="C80" s="178"/>
      <c r="D80" s="20" t="s">
        <v>79</v>
      </c>
      <c r="E80" s="106">
        <f>COUNTIF(AV$8:AV80,"x")</f>
        <v>0</v>
      </c>
      <c r="F80" s="106">
        <f>COUNTIF(AW$8:AW80,"x")</f>
        <v>0</v>
      </c>
      <c r="G80" s="106">
        <f>COUNTIF(AX$8:AX80,"x")</f>
        <v>0</v>
      </c>
      <c r="H80" s="106">
        <f>COUNTIF(AY$8:AY80,"x")</f>
        <v>0</v>
      </c>
      <c r="I80" s="106">
        <f>COUNTIF(AZ$8:AZ80,"x")</f>
        <v>0</v>
      </c>
      <c r="J80" s="106">
        <f>COUNTIF(BA$8:BA80,"x")</f>
        <v>0</v>
      </c>
      <c r="K80" s="106">
        <f>COUNTIF(BB$8:BB80,"x")</f>
        <v>0</v>
      </c>
      <c r="L80" s="106">
        <f>COUNTIF(BC$8:BC80,"x")</f>
        <v>0</v>
      </c>
      <c r="M80" s="106">
        <f>COUNTIF(BD$8:BD80,"x")</f>
        <v>0</v>
      </c>
      <c r="N80" s="106">
        <f>COUNTIF(BE$8:BE80,"x")</f>
        <v>0</v>
      </c>
      <c r="O80" s="106">
        <f>COUNTIF(BF$8:BF80,"x")</f>
        <v>0</v>
      </c>
      <c r="P80" s="106">
        <f>COUNTIF(BG$8:BG80,"x")</f>
        <v>0</v>
      </c>
      <c r="Q80" s="106">
        <f>COUNTIF(BM$8:BM80,"x")</f>
        <v>0</v>
      </c>
      <c r="R80" s="106">
        <f>COUNTIF(BN$8:BN80,"x")</f>
        <v>0</v>
      </c>
      <c r="S80" s="106">
        <f>COUNTIF(BO$8:BO80,"x")</f>
        <v>0</v>
      </c>
      <c r="T80" s="106">
        <f>COUNTIF(BP$8:BP80,"x")</f>
        <v>0</v>
      </c>
      <c r="U80" s="106">
        <f>COUNTIF(BQ$8:BQ80,"x")</f>
        <v>0</v>
      </c>
      <c r="V80" s="106">
        <f>COUNTIF(BR$8:BR80,"x")</f>
        <v>0</v>
      </c>
      <c r="W80" s="106">
        <f>COUNTIF(BS$8:BS80,"x")</f>
        <v>0</v>
      </c>
      <c r="X80" s="106">
        <f>COUNTIF(BT$8:BT80,"x")</f>
        <v>0</v>
      </c>
      <c r="Y80" s="106">
        <f>COUNTIF(BU$8:BU80,"x")</f>
        <v>0</v>
      </c>
      <c r="Z80" s="106">
        <f>COUNTIF(BV$8:BV80,"x")</f>
        <v>0</v>
      </c>
      <c r="AA80" s="106">
        <f>COUNTIF(BW$8:BW80,"x")</f>
        <v>0</v>
      </c>
      <c r="AB80" s="106">
        <f>COUNTIF(BX$8:BX80,"x")</f>
        <v>0</v>
      </c>
      <c r="AC80" s="106">
        <f>COUNTIF(BY$8:BY80,"x")</f>
        <v>0</v>
      </c>
      <c r="AD80" s="106">
        <f>COUNTIF(BZ$8:BZ80,"x")</f>
        <v>0</v>
      </c>
      <c r="AE80" s="106">
        <f>COUNTIF(CA$8:CA80,"x")</f>
        <v>0</v>
      </c>
      <c r="AF80" s="106">
        <f>COUNTIF(CB$8:CB80,"x")</f>
        <v>0</v>
      </c>
      <c r="AG80" s="106">
        <f>COUNTIF(CC$8:CC80,"x")</f>
        <v>0</v>
      </c>
      <c r="AH80" s="106">
        <f>COUNTIF(CD$8:CD80,"x")</f>
        <v>0</v>
      </c>
      <c r="AI80" s="106">
        <f>COUNTIF(CE$8:CE80,"x")</f>
        <v>0</v>
      </c>
      <c r="AJ80" s="106">
        <f>COUNTIF(CF$8:CF80,"x")</f>
        <v>0</v>
      </c>
      <c r="AK80" s="106">
        <f>COUNTIF(BH$8:BH80,"x")</f>
        <v>0</v>
      </c>
      <c r="AL80" s="106">
        <f>COUNTIF(BI$8:BI80,"x")</f>
        <v>0</v>
      </c>
      <c r="AM80" s="106">
        <f>COUNTIF(BJ$8:BJ80,"x")</f>
        <v>0</v>
      </c>
      <c r="AN80" s="106">
        <f>COUNTIF(BK$8:BK80,"x")</f>
        <v>0</v>
      </c>
      <c r="AO80" s="106">
        <f>COUNTIF(BL$8:BL80,"x")</f>
        <v>0</v>
      </c>
      <c r="AP80" s="106">
        <f>COUNTIF(CG$8:CG80,"x")</f>
        <v>0</v>
      </c>
      <c r="AQ80" s="106">
        <f>COUNTIF(CH$8:CH80,"x")</f>
        <v>0</v>
      </c>
      <c r="AR80" s="106">
        <f>COUNTIF(CI$8:CI80,"x")</f>
        <v>0</v>
      </c>
      <c r="AS80" s="106">
        <f>COUNTIF(CJ$8:CJ80,"x")</f>
        <v>0</v>
      </c>
      <c r="AT80" s="21" t="s">
        <v>172</v>
      </c>
      <c r="AU80" s="24"/>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78" t="s">
        <v>80</v>
      </c>
      <c r="D81" s="20" t="s">
        <v>81</v>
      </c>
      <c r="E81" s="106">
        <f>COUNTIF(AV$8:AV81,"x")</f>
        <v>0</v>
      </c>
      <c r="F81" s="106">
        <f>COUNTIF(AW$8:AW81,"x")</f>
        <v>0</v>
      </c>
      <c r="G81" s="106">
        <f>COUNTIF(AX$8:AX81,"x")</f>
        <v>0</v>
      </c>
      <c r="H81" s="106">
        <f>COUNTIF(AY$8:AY81,"x")</f>
        <v>0</v>
      </c>
      <c r="I81" s="106">
        <f>COUNTIF(AZ$8:AZ81,"x")</f>
        <v>0</v>
      </c>
      <c r="J81" s="106">
        <f>COUNTIF(BA$8:BA81,"x")</f>
        <v>0</v>
      </c>
      <c r="K81" s="106">
        <f>COUNTIF(BB$8:BB81,"x")</f>
        <v>0</v>
      </c>
      <c r="L81" s="106">
        <f>COUNTIF(BC$8:BC81,"x")</f>
        <v>0</v>
      </c>
      <c r="M81" s="106">
        <f>COUNTIF(BD$8:BD81,"x")</f>
        <v>0</v>
      </c>
      <c r="N81" s="106">
        <f>COUNTIF(BE$8:BE81,"x")</f>
        <v>0</v>
      </c>
      <c r="O81" s="106">
        <f>COUNTIF(BF$8:BF81,"x")</f>
        <v>0</v>
      </c>
      <c r="P81" s="106">
        <f>COUNTIF(BG$8:BG81,"x")</f>
        <v>0</v>
      </c>
      <c r="Q81" s="106">
        <f>COUNTIF(BM$8:BM81,"x")</f>
        <v>0</v>
      </c>
      <c r="R81" s="106">
        <f>COUNTIF(BN$8:BN81,"x")</f>
        <v>0</v>
      </c>
      <c r="S81" s="106">
        <f>COUNTIF(BO$8:BO81,"x")</f>
        <v>0</v>
      </c>
      <c r="T81" s="106">
        <f>COUNTIF(BP$8:BP81,"x")</f>
        <v>0</v>
      </c>
      <c r="U81" s="106">
        <f>COUNTIF(BQ$8:BQ81,"x")</f>
        <v>0</v>
      </c>
      <c r="V81" s="106">
        <f>COUNTIF(BR$8:BR81,"x")</f>
        <v>0</v>
      </c>
      <c r="W81" s="106">
        <f>COUNTIF(BS$8:BS81,"x")</f>
        <v>0</v>
      </c>
      <c r="X81" s="106">
        <f>COUNTIF(BT$8:BT81,"x")</f>
        <v>0</v>
      </c>
      <c r="Y81" s="106">
        <f>COUNTIF(BU$8:BU81,"x")</f>
        <v>0</v>
      </c>
      <c r="Z81" s="106">
        <f>COUNTIF(BV$8:BV81,"x")</f>
        <v>0</v>
      </c>
      <c r="AA81" s="106">
        <f>COUNTIF(BW$8:BW81,"x")</f>
        <v>0</v>
      </c>
      <c r="AB81" s="106">
        <f>COUNTIF(BX$8:BX81,"x")</f>
        <v>0</v>
      </c>
      <c r="AC81" s="106">
        <f>COUNTIF(BY$8:BY81,"x")</f>
        <v>0</v>
      </c>
      <c r="AD81" s="106">
        <f>COUNTIF(BZ$8:BZ81,"x")</f>
        <v>0</v>
      </c>
      <c r="AE81" s="106">
        <f>COUNTIF(CA$8:CA81,"x")</f>
        <v>0</v>
      </c>
      <c r="AF81" s="106">
        <f>COUNTIF(CB$8:CB81,"x")</f>
        <v>0</v>
      </c>
      <c r="AG81" s="106">
        <f>COUNTIF(CC$8:CC81,"x")</f>
        <v>0</v>
      </c>
      <c r="AH81" s="106">
        <f>COUNTIF(CD$8:CD81,"x")</f>
        <v>0</v>
      </c>
      <c r="AI81" s="106">
        <f>COUNTIF(CE$8:CE81,"x")</f>
        <v>0</v>
      </c>
      <c r="AJ81" s="106">
        <f>COUNTIF(CF$8:CF81,"x")</f>
        <v>0</v>
      </c>
      <c r="AK81" s="106">
        <f>COUNTIF(BH$8:BH81,"x")</f>
        <v>0</v>
      </c>
      <c r="AL81" s="106">
        <f>COUNTIF(BI$8:BI81,"x")</f>
        <v>0</v>
      </c>
      <c r="AM81" s="106">
        <f>COUNTIF(BJ$8:BJ81,"x")</f>
        <v>0</v>
      </c>
      <c r="AN81" s="106">
        <f>COUNTIF(BK$8:BK81,"x")</f>
        <v>0</v>
      </c>
      <c r="AO81" s="106">
        <f>COUNTIF(BL$8:BL81,"x")</f>
        <v>0</v>
      </c>
      <c r="AP81" s="106">
        <f>COUNTIF(CG$8:CG81,"x")</f>
        <v>0</v>
      </c>
      <c r="AQ81" s="106">
        <f>COUNTIF(CH$8:CH81,"x")</f>
        <v>0</v>
      </c>
      <c r="AR81" s="106">
        <f>COUNTIF(CI$8:CI81,"x")</f>
        <v>0</v>
      </c>
      <c r="AS81" s="106">
        <f>COUNTIF(CJ$8:CJ81,"x")</f>
        <v>0</v>
      </c>
      <c r="AT81" s="21" t="s">
        <v>157</v>
      </c>
      <c r="AU81" s="24"/>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14">
        <f t="shared" si="3"/>
        <v>41</v>
      </c>
    </row>
    <row r="82" spans="2:89" ht="27" x14ac:dyDescent="0.25">
      <c r="B82" s="16">
        <v>85</v>
      </c>
      <c r="C82" s="178"/>
      <c r="D82" s="20" t="s">
        <v>82</v>
      </c>
      <c r="E82" s="106">
        <f>COUNTIF(AV$8:AV82,"x")</f>
        <v>0</v>
      </c>
      <c r="F82" s="106">
        <f>COUNTIF(AW$8:AW82,"x")</f>
        <v>0</v>
      </c>
      <c r="G82" s="106">
        <f>COUNTIF(AX$8:AX82,"x")</f>
        <v>0</v>
      </c>
      <c r="H82" s="106">
        <f>COUNTIF(AY$8:AY82,"x")</f>
        <v>0</v>
      </c>
      <c r="I82" s="106">
        <f>COUNTIF(AZ$8:AZ82,"x")</f>
        <v>0</v>
      </c>
      <c r="J82" s="106">
        <f>COUNTIF(BA$8:BA82,"x")</f>
        <v>0</v>
      </c>
      <c r="K82" s="106">
        <f>COUNTIF(BB$8:BB82,"x")</f>
        <v>0</v>
      </c>
      <c r="L82" s="106">
        <f>COUNTIF(BC$8:BC82,"x")</f>
        <v>0</v>
      </c>
      <c r="M82" s="106">
        <f>COUNTIF(BD$8:BD82,"x")</f>
        <v>0</v>
      </c>
      <c r="N82" s="106">
        <f>COUNTIF(BE$8:BE82,"x")</f>
        <v>0</v>
      </c>
      <c r="O82" s="106">
        <f>COUNTIF(BF$8:BF82,"x")</f>
        <v>0</v>
      </c>
      <c r="P82" s="106">
        <f>COUNTIF(BG$8:BG82,"x")</f>
        <v>0</v>
      </c>
      <c r="Q82" s="106">
        <f>COUNTIF(BM$8:BM82,"x")</f>
        <v>0</v>
      </c>
      <c r="R82" s="106">
        <f>COUNTIF(BN$8:BN82,"x")</f>
        <v>0</v>
      </c>
      <c r="S82" s="106">
        <f>COUNTIF(BO$8:BO82,"x")</f>
        <v>0</v>
      </c>
      <c r="T82" s="106">
        <f>COUNTIF(BP$8:BP82,"x")</f>
        <v>0</v>
      </c>
      <c r="U82" s="106">
        <f>COUNTIF(BQ$8:BQ82,"x")</f>
        <v>0</v>
      </c>
      <c r="V82" s="106">
        <f>COUNTIF(BR$8:BR82,"x")</f>
        <v>0</v>
      </c>
      <c r="W82" s="106">
        <f>COUNTIF(BS$8:BS82,"x")</f>
        <v>0</v>
      </c>
      <c r="X82" s="106">
        <f>COUNTIF(BT$8:BT82,"x")</f>
        <v>0</v>
      </c>
      <c r="Y82" s="106">
        <f>COUNTIF(BU$8:BU82,"x")</f>
        <v>0</v>
      </c>
      <c r="Z82" s="106">
        <f>COUNTIF(BV$8:BV82,"x")</f>
        <v>0</v>
      </c>
      <c r="AA82" s="106">
        <f>COUNTIF(BW$8:BW82,"x")</f>
        <v>0</v>
      </c>
      <c r="AB82" s="106">
        <f>COUNTIF(BX$8:BX82,"x")</f>
        <v>0</v>
      </c>
      <c r="AC82" s="106">
        <f>COUNTIF(BY$8:BY82,"x")</f>
        <v>0</v>
      </c>
      <c r="AD82" s="106">
        <f>COUNTIF(BZ$8:BZ82,"x")</f>
        <v>0</v>
      </c>
      <c r="AE82" s="106">
        <f>COUNTIF(CA$8:CA82,"x")</f>
        <v>0</v>
      </c>
      <c r="AF82" s="106">
        <f>COUNTIF(CB$8:CB82,"x")</f>
        <v>0</v>
      </c>
      <c r="AG82" s="106">
        <f>COUNTIF(CC$8:CC82,"x")</f>
        <v>0</v>
      </c>
      <c r="AH82" s="106">
        <f>COUNTIF(CD$8:CD82,"x")</f>
        <v>0</v>
      </c>
      <c r="AI82" s="106">
        <f>COUNTIF(CE$8:CE82,"x")</f>
        <v>0</v>
      </c>
      <c r="AJ82" s="106">
        <f>COUNTIF(CF$8:CF82,"x")</f>
        <v>0</v>
      </c>
      <c r="AK82" s="106">
        <f>COUNTIF(BH$8:BH82,"x")</f>
        <v>0</v>
      </c>
      <c r="AL82" s="106">
        <f>COUNTIF(BI$8:BI82,"x")</f>
        <v>0</v>
      </c>
      <c r="AM82" s="106">
        <f>COUNTIF(BJ$8:BJ82,"x")</f>
        <v>0</v>
      </c>
      <c r="AN82" s="106">
        <f>COUNTIF(BK$8:BK82,"x")</f>
        <v>0</v>
      </c>
      <c r="AO82" s="106">
        <f>COUNTIF(BL$8:BL82,"x")</f>
        <v>0</v>
      </c>
      <c r="AP82" s="106">
        <f>COUNTIF(CG$8:CG82,"x")</f>
        <v>0</v>
      </c>
      <c r="AQ82" s="106">
        <f>COUNTIF(CH$8:CH82,"x")</f>
        <v>0</v>
      </c>
      <c r="AR82" s="106">
        <f>COUNTIF(CI$8:CI82,"x")</f>
        <v>0</v>
      </c>
      <c r="AS82" s="106">
        <f>COUNTIF(CJ$8:CJ82,"x")</f>
        <v>0</v>
      </c>
      <c r="AT82" s="21" t="s">
        <v>158</v>
      </c>
      <c r="AU82" s="24"/>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78" t="s">
        <v>14</v>
      </c>
      <c r="D83" s="20" t="s">
        <v>83</v>
      </c>
      <c r="E83" s="106">
        <f>COUNTIF(AV$8:AV83,"x")</f>
        <v>0</v>
      </c>
      <c r="F83" s="106">
        <f>COUNTIF(AW$8:AW83,"x")</f>
        <v>0</v>
      </c>
      <c r="G83" s="106">
        <f>COUNTIF(AX$8:AX83,"x")</f>
        <v>0</v>
      </c>
      <c r="H83" s="106">
        <f>COUNTIF(AY$8:AY83,"x")</f>
        <v>0</v>
      </c>
      <c r="I83" s="106">
        <f>COUNTIF(AZ$8:AZ83,"x")</f>
        <v>0</v>
      </c>
      <c r="J83" s="106">
        <f>COUNTIF(BA$8:BA83,"x")</f>
        <v>0</v>
      </c>
      <c r="K83" s="106">
        <f>COUNTIF(BB$8:BB83,"x")</f>
        <v>0</v>
      </c>
      <c r="L83" s="106">
        <f>COUNTIF(BC$8:BC83,"x")</f>
        <v>0</v>
      </c>
      <c r="M83" s="106">
        <f>COUNTIF(BD$8:BD83,"x")</f>
        <v>0</v>
      </c>
      <c r="N83" s="106">
        <f>COUNTIF(BE$8:BE83,"x")</f>
        <v>0</v>
      </c>
      <c r="O83" s="106">
        <f>COUNTIF(BF$8:BF83,"x")</f>
        <v>0</v>
      </c>
      <c r="P83" s="106">
        <f>COUNTIF(BG$8:BG83,"x")</f>
        <v>0</v>
      </c>
      <c r="Q83" s="106">
        <f>COUNTIF(BM$8:BM83,"x")</f>
        <v>0</v>
      </c>
      <c r="R83" s="106">
        <f>COUNTIF(BN$8:BN83,"x")</f>
        <v>0</v>
      </c>
      <c r="S83" s="106">
        <f>COUNTIF(BO$8:BO83,"x")</f>
        <v>0</v>
      </c>
      <c r="T83" s="106">
        <f>COUNTIF(BP$8:BP83,"x")</f>
        <v>0</v>
      </c>
      <c r="U83" s="106">
        <f>COUNTIF(BQ$8:BQ83,"x")</f>
        <v>0</v>
      </c>
      <c r="V83" s="106">
        <f>COUNTIF(BR$8:BR83,"x")</f>
        <v>0</v>
      </c>
      <c r="W83" s="106">
        <f>COUNTIF(BS$8:BS83,"x")</f>
        <v>0</v>
      </c>
      <c r="X83" s="106">
        <f>COUNTIF(BT$8:BT83,"x")</f>
        <v>0</v>
      </c>
      <c r="Y83" s="106">
        <f>COUNTIF(BU$8:BU83,"x")</f>
        <v>0</v>
      </c>
      <c r="Z83" s="106">
        <f>COUNTIF(BV$8:BV83,"x")</f>
        <v>0</v>
      </c>
      <c r="AA83" s="106">
        <f>COUNTIF(BW$8:BW83,"x")</f>
        <v>0</v>
      </c>
      <c r="AB83" s="106">
        <f>COUNTIF(BX$8:BX83,"x")</f>
        <v>0</v>
      </c>
      <c r="AC83" s="106">
        <f>COUNTIF(BY$8:BY83,"x")</f>
        <v>0</v>
      </c>
      <c r="AD83" s="106">
        <f>COUNTIF(BZ$8:BZ83,"x")</f>
        <v>0</v>
      </c>
      <c r="AE83" s="106">
        <f>COUNTIF(CA$8:CA83,"x")</f>
        <v>0</v>
      </c>
      <c r="AF83" s="106">
        <f>COUNTIF(CB$8:CB83,"x")</f>
        <v>0</v>
      </c>
      <c r="AG83" s="106">
        <f>COUNTIF(CC$8:CC83,"x")</f>
        <v>0</v>
      </c>
      <c r="AH83" s="106">
        <f>COUNTIF(CD$8:CD83,"x")</f>
        <v>0</v>
      </c>
      <c r="AI83" s="106">
        <f>COUNTIF(CE$8:CE83,"x")</f>
        <v>0</v>
      </c>
      <c r="AJ83" s="106">
        <f>COUNTIF(CF$8:CF83,"x")</f>
        <v>0</v>
      </c>
      <c r="AK83" s="106">
        <f>COUNTIF(BH$8:BH83,"x")</f>
        <v>0</v>
      </c>
      <c r="AL83" s="106">
        <f>COUNTIF(BI$8:BI83,"x")</f>
        <v>0</v>
      </c>
      <c r="AM83" s="106">
        <f>COUNTIF(BJ$8:BJ83,"x")</f>
        <v>0</v>
      </c>
      <c r="AN83" s="106">
        <f>COUNTIF(BK$8:BK83,"x")</f>
        <v>0</v>
      </c>
      <c r="AO83" s="106">
        <f>COUNTIF(BL$8:BL83,"x")</f>
        <v>0</v>
      </c>
      <c r="AP83" s="106">
        <f>COUNTIF(CG$8:CG83,"x")</f>
        <v>0</v>
      </c>
      <c r="AQ83" s="106">
        <f>COUNTIF(CH$8:CH83,"x")</f>
        <v>0</v>
      </c>
      <c r="AR83" s="106">
        <f>COUNTIF(CI$8:CI83,"x")</f>
        <v>0</v>
      </c>
      <c r="AS83" s="106">
        <f>COUNTIF(CJ$8:CJ83,"x")</f>
        <v>0</v>
      </c>
      <c r="AT83" s="21" t="s">
        <v>159</v>
      </c>
      <c r="AU83" s="24"/>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41</v>
      </c>
    </row>
    <row r="84" spans="2:89" ht="27" x14ac:dyDescent="0.25">
      <c r="B84" s="16">
        <v>87</v>
      </c>
      <c r="C84" s="178"/>
      <c r="D84" s="20" t="s">
        <v>84</v>
      </c>
      <c r="E84" s="106">
        <f>COUNTIF(AV$8:AV84,"x")</f>
        <v>0</v>
      </c>
      <c r="F84" s="106">
        <f>COUNTIF(AW$8:AW84,"x")</f>
        <v>0</v>
      </c>
      <c r="G84" s="106">
        <f>COUNTIF(AX$8:AX84,"x")</f>
        <v>0</v>
      </c>
      <c r="H84" s="106">
        <f>COUNTIF(AY$8:AY84,"x")</f>
        <v>0</v>
      </c>
      <c r="I84" s="106">
        <f>COUNTIF(AZ$8:AZ84,"x")</f>
        <v>0</v>
      </c>
      <c r="J84" s="106">
        <f>COUNTIF(BA$8:BA84,"x")</f>
        <v>0</v>
      </c>
      <c r="K84" s="106">
        <f>COUNTIF(BB$8:BB84,"x")</f>
        <v>0</v>
      </c>
      <c r="L84" s="106">
        <f>COUNTIF(BC$8:BC84,"x")</f>
        <v>0</v>
      </c>
      <c r="M84" s="106">
        <f>COUNTIF(BD$8:BD84,"x")</f>
        <v>0</v>
      </c>
      <c r="N84" s="106">
        <f>COUNTIF(BE$8:BE84,"x")</f>
        <v>0</v>
      </c>
      <c r="O84" s="106">
        <f>COUNTIF(BF$8:BF84,"x")</f>
        <v>0</v>
      </c>
      <c r="P84" s="106">
        <f>COUNTIF(BG$8:BG84,"x")</f>
        <v>0</v>
      </c>
      <c r="Q84" s="106">
        <f>COUNTIF(BM$8:BM84,"x")</f>
        <v>0</v>
      </c>
      <c r="R84" s="106">
        <f>COUNTIF(BN$8:BN84,"x")</f>
        <v>0</v>
      </c>
      <c r="S84" s="106">
        <f>COUNTIF(BO$8:BO84,"x")</f>
        <v>0</v>
      </c>
      <c r="T84" s="106">
        <f>COUNTIF(BP$8:BP84,"x")</f>
        <v>0</v>
      </c>
      <c r="U84" s="106">
        <f>COUNTIF(BQ$8:BQ84,"x")</f>
        <v>0</v>
      </c>
      <c r="V84" s="106">
        <f>COUNTIF(BR$8:BR84,"x")</f>
        <v>0</v>
      </c>
      <c r="W84" s="106">
        <f>COUNTIF(BS$8:BS84,"x")</f>
        <v>0</v>
      </c>
      <c r="X84" s="106">
        <f>COUNTIF(BT$8:BT84,"x")</f>
        <v>0</v>
      </c>
      <c r="Y84" s="106">
        <f>COUNTIF(BU$8:BU84,"x")</f>
        <v>0</v>
      </c>
      <c r="Z84" s="106">
        <f>COUNTIF(BV$8:BV84,"x")</f>
        <v>0</v>
      </c>
      <c r="AA84" s="106">
        <f>COUNTIF(BW$8:BW84,"x")</f>
        <v>0</v>
      </c>
      <c r="AB84" s="106">
        <f>COUNTIF(BX$8:BX84,"x")</f>
        <v>0</v>
      </c>
      <c r="AC84" s="106">
        <f>COUNTIF(BY$8:BY84,"x")</f>
        <v>0</v>
      </c>
      <c r="AD84" s="106">
        <f>COUNTIF(BZ$8:BZ84,"x")</f>
        <v>0</v>
      </c>
      <c r="AE84" s="106">
        <f>COUNTIF(CA$8:CA84,"x")</f>
        <v>0</v>
      </c>
      <c r="AF84" s="106">
        <f>COUNTIF(CB$8:CB84,"x")</f>
        <v>0</v>
      </c>
      <c r="AG84" s="106">
        <f>COUNTIF(CC$8:CC84,"x")</f>
        <v>0</v>
      </c>
      <c r="AH84" s="106">
        <f>COUNTIF(CD$8:CD84,"x")</f>
        <v>0</v>
      </c>
      <c r="AI84" s="106">
        <f>COUNTIF(CE$8:CE84,"x")</f>
        <v>0</v>
      </c>
      <c r="AJ84" s="106">
        <f>COUNTIF(CF$8:CF84,"x")</f>
        <v>0</v>
      </c>
      <c r="AK84" s="106">
        <f>COUNTIF(BH$8:BH84,"x")</f>
        <v>0</v>
      </c>
      <c r="AL84" s="106">
        <f>COUNTIF(BI$8:BI84,"x")</f>
        <v>0</v>
      </c>
      <c r="AM84" s="106">
        <f>COUNTIF(BJ$8:BJ84,"x")</f>
        <v>0</v>
      </c>
      <c r="AN84" s="106">
        <f>COUNTIF(BK$8:BK84,"x")</f>
        <v>0</v>
      </c>
      <c r="AO84" s="106">
        <f>COUNTIF(BL$8:BL84,"x")</f>
        <v>0</v>
      </c>
      <c r="AP84" s="106">
        <f>COUNTIF(CG$8:CG84,"x")</f>
        <v>0</v>
      </c>
      <c r="AQ84" s="106">
        <f>COUNTIF(CH$8:CH84,"x")</f>
        <v>0</v>
      </c>
      <c r="AR84" s="106">
        <f>COUNTIF(CI$8:CI84,"x")</f>
        <v>0</v>
      </c>
      <c r="AS84" s="106">
        <f>COUNTIF(CJ$8:CJ84,"x")</f>
        <v>0</v>
      </c>
      <c r="AT84" s="21" t="s">
        <v>160</v>
      </c>
      <c r="AU84" s="24"/>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78"/>
      <c r="D85" s="20" t="s">
        <v>85</v>
      </c>
      <c r="E85" s="106">
        <f>COUNTIF(AV$8:AV85,"x")</f>
        <v>0</v>
      </c>
      <c r="F85" s="106">
        <f>COUNTIF(AW$8:AW85,"x")</f>
        <v>0</v>
      </c>
      <c r="G85" s="106">
        <f>COUNTIF(AX$8:AX85,"x")</f>
        <v>0</v>
      </c>
      <c r="H85" s="106">
        <f>COUNTIF(AY$8:AY85,"x")</f>
        <v>0</v>
      </c>
      <c r="I85" s="106">
        <f>COUNTIF(AZ$8:AZ85,"x")</f>
        <v>0</v>
      </c>
      <c r="J85" s="106">
        <f>COUNTIF(BA$8:BA85,"x")</f>
        <v>0</v>
      </c>
      <c r="K85" s="106">
        <f>COUNTIF(BB$8:BB85,"x")</f>
        <v>0</v>
      </c>
      <c r="L85" s="106">
        <f>COUNTIF(BC$8:BC85,"x")</f>
        <v>0</v>
      </c>
      <c r="M85" s="106">
        <f>COUNTIF(BD$8:BD85,"x")</f>
        <v>0</v>
      </c>
      <c r="N85" s="106">
        <f>COUNTIF(BE$8:BE85,"x")</f>
        <v>0</v>
      </c>
      <c r="O85" s="106">
        <f>COUNTIF(BF$8:BF85,"x")</f>
        <v>0</v>
      </c>
      <c r="P85" s="106">
        <f>COUNTIF(BG$8:BG85,"x")</f>
        <v>0</v>
      </c>
      <c r="Q85" s="106">
        <f>COUNTIF(BM$8:BM85,"x")</f>
        <v>0</v>
      </c>
      <c r="R85" s="106">
        <f>COUNTIF(BN$8:BN85,"x")</f>
        <v>0</v>
      </c>
      <c r="S85" s="106">
        <f>COUNTIF(BO$8:BO85,"x")</f>
        <v>0</v>
      </c>
      <c r="T85" s="106">
        <f>COUNTIF(BP$8:BP85,"x")</f>
        <v>0</v>
      </c>
      <c r="U85" s="106">
        <f>COUNTIF(BQ$8:BQ85,"x")</f>
        <v>0</v>
      </c>
      <c r="V85" s="106">
        <f>COUNTIF(BR$8:BR85,"x")</f>
        <v>0</v>
      </c>
      <c r="W85" s="106">
        <f>COUNTIF(BS$8:BS85,"x")</f>
        <v>0</v>
      </c>
      <c r="X85" s="106">
        <f>COUNTIF(BT$8:BT85,"x")</f>
        <v>0</v>
      </c>
      <c r="Y85" s="106">
        <f>COUNTIF(BU$8:BU85,"x")</f>
        <v>0</v>
      </c>
      <c r="Z85" s="106">
        <f>COUNTIF(BV$8:BV85,"x")</f>
        <v>0</v>
      </c>
      <c r="AA85" s="106">
        <f>COUNTIF(BW$8:BW85,"x")</f>
        <v>0</v>
      </c>
      <c r="AB85" s="106">
        <f>COUNTIF(BX$8:BX85,"x")</f>
        <v>0</v>
      </c>
      <c r="AC85" s="106">
        <f>COUNTIF(BY$8:BY85,"x")</f>
        <v>0</v>
      </c>
      <c r="AD85" s="106">
        <f>COUNTIF(BZ$8:BZ85,"x")</f>
        <v>0</v>
      </c>
      <c r="AE85" s="106">
        <f>COUNTIF(CA$8:CA85,"x")</f>
        <v>0</v>
      </c>
      <c r="AF85" s="106">
        <f>COUNTIF(CB$8:CB85,"x")</f>
        <v>0</v>
      </c>
      <c r="AG85" s="106">
        <f>COUNTIF(CC$8:CC85,"x")</f>
        <v>0</v>
      </c>
      <c r="AH85" s="106">
        <f>COUNTIF(CD$8:CD85,"x")</f>
        <v>0</v>
      </c>
      <c r="AI85" s="106">
        <f>COUNTIF(CE$8:CE85,"x")</f>
        <v>0</v>
      </c>
      <c r="AJ85" s="106">
        <f>COUNTIF(CF$8:CF85,"x")</f>
        <v>0</v>
      </c>
      <c r="AK85" s="106">
        <f>COUNTIF(BH$8:BH85,"x")</f>
        <v>0</v>
      </c>
      <c r="AL85" s="106">
        <f>COUNTIF(BI$8:BI85,"x")</f>
        <v>0</v>
      </c>
      <c r="AM85" s="106">
        <f>COUNTIF(BJ$8:BJ85,"x")</f>
        <v>0</v>
      </c>
      <c r="AN85" s="106">
        <f>COUNTIF(BK$8:BK85,"x")</f>
        <v>0</v>
      </c>
      <c r="AO85" s="106">
        <f>COUNTIF(BL$8:BL85,"x")</f>
        <v>0</v>
      </c>
      <c r="AP85" s="106">
        <f>COUNTIF(CG$8:CG85,"x")</f>
        <v>0</v>
      </c>
      <c r="AQ85" s="106">
        <f>COUNTIF(CH$8:CH85,"x")</f>
        <v>0</v>
      </c>
      <c r="AR85" s="106">
        <f>COUNTIF(CI$8:CI85,"x")</f>
        <v>0</v>
      </c>
      <c r="AS85" s="106">
        <f>COUNTIF(CJ$8:CJ85,"x")</f>
        <v>0</v>
      </c>
      <c r="AT85" s="21" t="s">
        <v>161</v>
      </c>
      <c r="AU85" s="24"/>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79"/>
      <c r="D86" s="22" t="s">
        <v>86</v>
      </c>
      <c r="E86" s="107">
        <f>COUNTIF(AV$8:AV86,"x")</f>
        <v>0</v>
      </c>
      <c r="F86" s="107">
        <f>COUNTIF(AW$8:AW86,"x")</f>
        <v>0</v>
      </c>
      <c r="G86" s="107">
        <f>COUNTIF(AX$8:AX86,"x")</f>
        <v>0</v>
      </c>
      <c r="H86" s="107">
        <f>COUNTIF(AY$8:AY86,"x")</f>
        <v>0</v>
      </c>
      <c r="I86" s="107">
        <f>COUNTIF(AZ$8:AZ86,"x")</f>
        <v>0</v>
      </c>
      <c r="J86" s="107">
        <f>COUNTIF(BA$8:BA86,"x")</f>
        <v>0</v>
      </c>
      <c r="K86" s="107">
        <f>COUNTIF(BB$8:BB86,"x")</f>
        <v>0</v>
      </c>
      <c r="L86" s="107">
        <f>COUNTIF(BC$8:BC86,"x")</f>
        <v>0</v>
      </c>
      <c r="M86" s="107">
        <f>COUNTIF(BD$8:BD86,"x")</f>
        <v>0</v>
      </c>
      <c r="N86" s="107">
        <f>COUNTIF(BE$8:BE86,"x")</f>
        <v>0</v>
      </c>
      <c r="O86" s="107">
        <f>COUNTIF(BF$8:BF86,"x")</f>
        <v>0</v>
      </c>
      <c r="P86" s="107">
        <f>COUNTIF(BG$8:BG86,"x")</f>
        <v>0</v>
      </c>
      <c r="Q86" s="107">
        <f>COUNTIF(BM$8:BM86,"x")</f>
        <v>0</v>
      </c>
      <c r="R86" s="107">
        <f>COUNTIF(BN$8:BN86,"x")</f>
        <v>0</v>
      </c>
      <c r="S86" s="107">
        <f>COUNTIF(BO$8:BO86,"x")</f>
        <v>0</v>
      </c>
      <c r="T86" s="107">
        <f>COUNTIF(BP$8:BP86,"x")</f>
        <v>0</v>
      </c>
      <c r="U86" s="107">
        <f>COUNTIF(BQ$8:BQ86,"x")</f>
        <v>0</v>
      </c>
      <c r="V86" s="107">
        <f>COUNTIF(BR$8:BR86,"x")</f>
        <v>0</v>
      </c>
      <c r="W86" s="107">
        <f>COUNTIF(BS$8:BS86,"x")</f>
        <v>0</v>
      </c>
      <c r="X86" s="107">
        <f>COUNTIF(BT$8:BT86,"x")</f>
        <v>0</v>
      </c>
      <c r="Y86" s="107">
        <f>COUNTIF(BU$8:BU86,"x")</f>
        <v>0</v>
      </c>
      <c r="Z86" s="107">
        <f>COUNTIF(BV$8:BV86,"x")</f>
        <v>0</v>
      </c>
      <c r="AA86" s="107">
        <f>COUNTIF(BW$8:BW86,"x")</f>
        <v>0</v>
      </c>
      <c r="AB86" s="107">
        <f>COUNTIF(BX$8:BX86,"x")</f>
        <v>0</v>
      </c>
      <c r="AC86" s="107">
        <f>COUNTIF(BY$8:BY86,"x")</f>
        <v>0</v>
      </c>
      <c r="AD86" s="107">
        <f>COUNTIF(BZ$8:BZ86,"x")</f>
        <v>0</v>
      </c>
      <c r="AE86" s="107">
        <f>COUNTIF(CA$8:CA86,"x")</f>
        <v>0</v>
      </c>
      <c r="AF86" s="107">
        <f>COUNTIF(CB$8:CB86,"x")</f>
        <v>0</v>
      </c>
      <c r="AG86" s="107">
        <f>COUNTIF(CC$8:CC86,"x")</f>
        <v>0</v>
      </c>
      <c r="AH86" s="107">
        <f>COUNTIF(CD$8:CD86,"x")</f>
        <v>0</v>
      </c>
      <c r="AI86" s="107">
        <f>COUNTIF(CE$8:CE86,"x")</f>
        <v>0</v>
      </c>
      <c r="AJ86" s="107">
        <f>COUNTIF(CF$8:CF86,"x")</f>
        <v>0</v>
      </c>
      <c r="AK86" s="107">
        <f>COUNTIF(BH$8:BH86,"x")</f>
        <v>0</v>
      </c>
      <c r="AL86" s="107">
        <f>COUNTIF(BI$8:BI86,"x")</f>
        <v>0</v>
      </c>
      <c r="AM86" s="107">
        <f>COUNTIF(BJ$8:BJ86,"x")</f>
        <v>0</v>
      </c>
      <c r="AN86" s="107">
        <f>COUNTIF(BK$8:BK86,"x")</f>
        <v>0</v>
      </c>
      <c r="AO86" s="107">
        <f>COUNTIF(BL$8:BL86,"x")</f>
        <v>0</v>
      </c>
      <c r="AP86" s="107">
        <f>COUNTIF(CG$8:CG86,"x")</f>
        <v>0</v>
      </c>
      <c r="AQ86" s="107">
        <f>COUNTIF(CH$8:CH86,"x")</f>
        <v>0</v>
      </c>
      <c r="AR86" s="107">
        <f>COUNTIF(CI$8:CI86,"x")</f>
        <v>0</v>
      </c>
      <c r="AS86" s="107">
        <f>COUNTIF(CJ$8:CJ86,"x")</f>
        <v>0</v>
      </c>
      <c r="AT86" s="23" t="s">
        <v>162</v>
      </c>
      <c r="AU86" s="2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0</v>
      </c>
      <c r="AW87" s="10">
        <f t="shared" si="4"/>
        <v>0</v>
      </c>
      <c r="AX87" s="10">
        <f t="shared" si="4"/>
        <v>0</v>
      </c>
      <c r="AY87" s="10">
        <f t="shared" si="4"/>
        <v>0</v>
      </c>
      <c r="AZ87" s="10">
        <f t="shared" si="4"/>
        <v>0</v>
      </c>
      <c r="BA87" s="10">
        <f t="shared" si="4"/>
        <v>0</v>
      </c>
      <c r="BB87" s="10">
        <f t="shared" si="4"/>
        <v>0</v>
      </c>
      <c r="BC87" s="10">
        <f t="shared" si="4"/>
        <v>0</v>
      </c>
      <c r="BD87" s="10">
        <f t="shared" si="4"/>
        <v>0</v>
      </c>
      <c r="BE87" s="10">
        <f t="shared" si="4"/>
        <v>0</v>
      </c>
      <c r="BF87" s="10">
        <f t="shared" si="4"/>
        <v>0</v>
      </c>
      <c r="BG87" s="10">
        <f t="shared" si="4"/>
        <v>0</v>
      </c>
      <c r="BH87" s="10">
        <f>COUNTIF(BH8:BH86,"x")</f>
        <v>0</v>
      </c>
      <c r="BI87" s="10">
        <f>COUNTIF(BI8:BI86,"x")</f>
        <v>0</v>
      </c>
      <c r="BJ87" s="10">
        <f>COUNTIF(BJ8:BJ86,"x")</f>
        <v>0</v>
      </c>
      <c r="BK87" s="10">
        <f>COUNTIF(BK8:BK86,"x")</f>
        <v>0</v>
      </c>
      <c r="BL87" s="10">
        <f>COUNTIF(BL8:BL86,"x")</f>
        <v>0</v>
      </c>
      <c r="BM87" s="10">
        <f t="shared" si="4"/>
        <v>0</v>
      </c>
      <c r="BN87" s="10">
        <f t="shared" si="4"/>
        <v>0</v>
      </c>
      <c r="BO87" s="10">
        <f t="shared" si="4"/>
        <v>0</v>
      </c>
      <c r="BP87" s="10">
        <f t="shared" si="4"/>
        <v>0</v>
      </c>
      <c r="BQ87" s="10">
        <f t="shared" si="4"/>
        <v>0</v>
      </c>
      <c r="BR87" s="10">
        <f t="shared" si="4"/>
        <v>0</v>
      </c>
      <c r="BS87" s="10">
        <f t="shared" si="4"/>
        <v>0</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B20:BL29 AT75:AT77 B30:B86 CK32:CK86 E32:AS86 AU75:BL76 C30:BL31 CG23:CK31 AT32:BL74 CG32:CJ76 CG8:CJ9 CG10:CI10 BM20:CF76 CG20:CJ22 B8:BL13 CK20:CK22 CK8:CK19 CG11:CJ19 BM8:CF19 B14:BL19" name="Alumnos"/>
    <protectedRange sqref="AV6:CJ7" name="Tipo"/>
  </protectedRanges>
  <mergeCells count="77">
    <mergeCell ref="BY2:CB2"/>
    <mergeCell ref="CD5:CD7"/>
    <mergeCell ref="CE5:CE7"/>
    <mergeCell ref="CF5:CF7"/>
    <mergeCell ref="CC2:CE2"/>
    <mergeCell ref="CB5:CB7"/>
    <mergeCell ref="CC5:CC7"/>
    <mergeCell ref="BY5:BY7"/>
    <mergeCell ref="BZ5:BZ7"/>
    <mergeCell ref="CA5:CA7"/>
    <mergeCell ref="BS5:BS7"/>
    <mergeCell ref="CH5:CH7"/>
    <mergeCell ref="CG5:CG7"/>
    <mergeCell ref="CJ5:CJ7"/>
    <mergeCell ref="CI5:CI7"/>
    <mergeCell ref="BS2:BU2"/>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5:AU5"/>
    <mergeCell ref="B6:B7"/>
    <mergeCell ref="D6:D7"/>
    <mergeCell ref="C6:C7"/>
    <mergeCell ref="AT6:AT7"/>
    <mergeCell ref="AU6:AU7"/>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4:AU4"/>
    <mergeCell ref="B2:C2"/>
    <mergeCell ref="B3:C3"/>
    <mergeCell ref="D2:AU2"/>
    <mergeCell ref="D3:AU3"/>
    <mergeCell ref="AV2:AY2"/>
    <mergeCell ref="AZ2:BD2"/>
    <mergeCell ref="BE2:BJ2"/>
    <mergeCell ref="BK2:BN2"/>
    <mergeCell ref="BO2:BR2"/>
  </mergeCells>
  <phoneticPr fontId="5" type="noConversion"/>
  <conditionalFormatting sqref="AV5:CJ5">
    <cfRule type="expression" dxfId="94" priority="63">
      <formula>$AV$4=1</formula>
    </cfRule>
  </conditionalFormatting>
  <conditionalFormatting sqref="AV8:CJ86">
    <cfRule type="expression" dxfId="93" priority="521">
      <formula>AV$87&gt;4</formula>
    </cfRule>
  </conditionalFormatting>
  <dataValidations count="1">
    <dataValidation type="decimal" allowBlank="1" sqref="AW21:AW60 AW8:AW19" xr:uid="{E889D328-B5D1-481A-BB64-5C7813D3047B}">
      <formula1>0</formula1>
      <formula2>$AW$7</formula2>
    </dataValidation>
  </dataValidations>
  <pageMargins left="0.23622047244094491" right="0.23622047244094491"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71</xdr:col>
                    <xdr:colOff>561975</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72</xdr:col>
                    <xdr:colOff>581025</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73</xdr:col>
                    <xdr:colOff>542925</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74</xdr:col>
                    <xdr:colOff>542925</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75</xdr:col>
                    <xdr:colOff>561975</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76</xdr:col>
                    <xdr:colOff>561975</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77</xdr:col>
                    <xdr:colOff>552450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78</xdr:col>
                    <xdr:colOff>552450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79</xdr:col>
                    <xdr:colOff>571500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80</xdr:col>
                    <xdr:colOff>561975</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81</xdr:col>
                    <xdr:colOff>571500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82</xdr:col>
                    <xdr:colOff>581025</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23</v>
      </c>
      <c r="B1" s="32" t="s">
        <v>31</v>
      </c>
      <c r="C1" s="32" t="s">
        <v>24</v>
      </c>
      <c r="D1" s="32" t="s">
        <v>25</v>
      </c>
      <c r="E1" s="32" t="s">
        <v>27</v>
      </c>
      <c r="F1" s="32" t="s">
        <v>28</v>
      </c>
      <c r="G1" s="32" t="s">
        <v>29</v>
      </c>
      <c r="H1" s="32" t="s">
        <v>30</v>
      </c>
      <c r="I1" s="32" t="s">
        <v>26</v>
      </c>
      <c r="J1" s="34" t="s">
        <v>38</v>
      </c>
      <c r="K1" s="34" t="s">
        <v>39</v>
      </c>
      <c r="L1" s="35" t="s">
        <v>40</v>
      </c>
      <c r="M1" s="35" t="s">
        <v>41</v>
      </c>
      <c r="N1" s="35" t="s">
        <v>42</v>
      </c>
    </row>
    <row r="2" spans="1:14" x14ac:dyDescent="0.25">
      <c r="A2" s="32">
        <f t="array" ref="A2:D42">TRANSPOSE(Instr)</f>
        <v>1.1000000000000001</v>
      </c>
      <c r="B2" s="32">
        <v>1.1000000000000001</v>
      </c>
      <c r="C2" s="32" t="str">
        <v>Identifica y formula problemas, analiza sus antecedentes y diagnostica su situación y estado.</v>
      </c>
      <c r="D2" s="32">
        <v>0</v>
      </c>
      <c r="E2" s="32" t="str">
        <f t="array" aca="1" ref="E2:I42" ca="1">TRANSPOSE(Escala!E10:AS14)</f>
        <v/>
      </c>
      <c r="F2" s="32" t="str">
        <f ca="1"/>
        <v/>
      </c>
      <c r="G2" s="32" t="str">
        <f ca="1"/>
        <v/>
      </c>
      <c r="H2" s="32" t="str">
        <f ca="1"/>
        <v/>
      </c>
      <c r="I2" s="32" t="str">
        <f ca="1"/>
        <v/>
      </c>
      <c r="J2" s="36" t="str">
        <f t="array" aca="1" ref="J2:N42" ca="1">TRANSPOSE(Escala!E16:AS20)</f>
        <v/>
      </c>
      <c r="K2" s="36" t="str">
        <f ca="1"/>
        <v/>
      </c>
      <c r="L2" s="36" t="str">
        <f ca="1"/>
        <v/>
      </c>
      <c r="M2" s="36" t="str">
        <f ca="1"/>
        <v/>
      </c>
      <c r="N2" s="36" t="str">
        <f ca="1"/>
        <v/>
      </c>
    </row>
    <row r="3" spans="1:14" x14ac:dyDescent="0.25">
      <c r="A3" s="32">
        <v>1.2</v>
      </c>
      <c r="B3" s="32">
        <v>1.2</v>
      </c>
      <c r="C3" s="32" t="str">
        <v xml:space="preserve">Propone y compara soluciones prácticas y realizables, y selecciona justificadamente la más adecuada. </v>
      </c>
      <c r="D3" s="32">
        <v>0</v>
      </c>
      <c r="E3" s="32" t="str">
        <f ca="1"/>
        <v/>
      </c>
      <c r="F3" s="32" t="str">
        <f ca="1"/>
        <v/>
      </c>
      <c r="G3" s="32" t="str">
        <f ca="1"/>
        <v/>
      </c>
      <c r="H3" s="32" t="str">
        <f ca="1"/>
        <v/>
      </c>
      <c r="I3" s="32" t="str">
        <f ca="1"/>
        <v/>
      </c>
      <c r="J3" s="36" t="str">
        <f ca="1"/>
        <v/>
      </c>
      <c r="K3" s="36" t="str">
        <f ca="1"/>
        <v/>
      </c>
      <c r="L3" s="36" t="str">
        <f ca="1"/>
        <v/>
      </c>
      <c r="M3" s="36" t="str">
        <f ca="1"/>
        <v/>
      </c>
      <c r="N3" s="36" t="str">
        <f ca="1"/>
        <v/>
      </c>
    </row>
    <row r="4" spans="1:14" x14ac:dyDescent="0.25">
      <c r="A4" s="32">
        <v>1.3</v>
      </c>
      <c r="B4" s="32">
        <v>1.3</v>
      </c>
      <c r="C4" s="32" t="str">
        <v>Desarrolla la solución aplicando correctamente los conceptos y métodos de las matemáticas y las ciencias.</v>
      </c>
      <c r="D4" s="32">
        <v>0</v>
      </c>
      <c r="E4" s="32" t="str">
        <f ca="1"/>
        <v/>
      </c>
      <c r="F4" s="32" t="str">
        <f ca="1"/>
        <v/>
      </c>
      <c r="G4" s="32" t="str">
        <f ca="1"/>
        <v/>
      </c>
      <c r="H4" s="32" t="str">
        <f ca="1"/>
        <v/>
      </c>
      <c r="I4" s="32" t="str">
        <f ca="1"/>
        <v/>
      </c>
      <c r="J4" s="36" t="str">
        <f ca="1"/>
        <v/>
      </c>
      <c r="K4" s="36" t="str">
        <f ca="1"/>
        <v/>
      </c>
      <c r="L4" s="36" t="str">
        <f ca="1"/>
        <v/>
      </c>
      <c r="M4" s="36" t="str">
        <f ca="1"/>
        <v/>
      </c>
      <c r="N4" s="36" t="str">
        <f ca="1"/>
        <v/>
      </c>
    </row>
    <row r="5" spans="1:14" x14ac:dyDescent="0.25">
      <c r="A5" s="32">
        <v>1.4</v>
      </c>
      <c r="B5" s="32">
        <v>1.4</v>
      </c>
      <c r="C5" s="32" t="str">
        <v xml:space="preserve">Usa los métodos, técnicas y herramientas de la Química básica y aplicada para el planteamiento, descripción y solución de problemas.    </v>
      </c>
      <c r="D5" s="32">
        <v>0</v>
      </c>
      <c r="E5" s="32" t="str">
        <f ca="1"/>
        <v/>
      </c>
      <c r="F5" s="32" t="str">
        <f ca="1"/>
        <v/>
      </c>
      <c r="G5" s="32" t="str">
        <f ca="1"/>
        <v/>
      </c>
      <c r="H5" s="32" t="str">
        <f ca="1"/>
        <v/>
      </c>
      <c r="I5" s="32" t="str">
        <f ca="1"/>
        <v/>
      </c>
      <c r="J5" s="36" t="str">
        <f ca="1"/>
        <v/>
      </c>
      <c r="K5" s="36" t="str">
        <f ca="1"/>
        <v/>
      </c>
      <c r="L5" s="36" t="str">
        <f ca="1"/>
        <v/>
      </c>
      <c r="M5" s="36" t="str">
        <f ca="1"/>
        <v/>
      </c>
      <c r="N5" s="36" t="str">
        <f ca="1"/>
        <v/>
      </c>
    </row>
    <row r="6" spans="1:14" x14ac:dyDescent="0.25">
      <c r="A6" s="32">
        <v>2.1</v>
      </c>
      <c r="B6" s="32">
        <v>2.1</v>
      </c>
      <c r="C6" s="32" t="str">
        <v>Interpreta requerimientos y necesidades y los traduce en especificaciones de un proyecto de diseño de Química básica o aplicada.</v>
      </c>
      <c r="D6" s="32">
        <v>0</v>
      </c>
      <c r="E6" s="32" t="str">
        <f ca="1"/>
        <v/>
      </c>
      <c r="F6" s="32" t="str">
        <f ca="1"/>
        <v/>
      </c>
      <c r="G6" s="32" t="str">
        <f ca="1"/>
        <v/>
      </c>
      <c r="H6" s="32" t="str">
        <f ca="1"/>
        <v/>
      </c>
      <c r="I6" s="32" t="str">
        <f ca="1"/>
        <v/>
      </c>
      <c r="J6" s="36" t="str">
        <f ca="1"/>
        <v/>
      </c>
      <c r="K6" s="36" t="str">
        <f ca="1"/>
        <v/>
      </c>
      <c r="L6" s="36" t="str">
        <f ca="1"/>
        <v/>
      </c>
      <c r="M6" s="36" t="str">
        <f ca="1"/>
        <v/>
      </c>
      <c r="N6" s="36" t="str">
        <f ca="1"/>
        <v/>
      </c>
    </row>
    <row r="7" spans="1:14" x14ac:dyDescent="0.25">
      <c r="A7" s="32">
        <v>2.2000000000000002</v>
      </c>
      <c r="B7" s="32">
        <v>2.2000000000000002</v>
      </c>
      <c r="C7" s="32" t="str">
        <v>Analiza información técnica/científica identificando las contribuciones relevantes aplicables al problema de diseño.</v>
      </c>
      <c r="D7" s="32">
        <v>0</v>
      </c>
      <c r="E7" s="32" t="str">
        <f ca="1"/>
        <v/>
      </c>
      <c r="F7" s="32" t="str">
        <f ca="1"/>
        <v/>
      </c>
      <c r="G7" s="32" t="str">
        <f ca="1"/>
        <v/>
      </c>
      <c r="H7" s="32" t="str">
        <f ca="1"/>
        <v/>
      </c>
      <c r="I7" s="32" t="str">
        <f ca="1"/>
        <v/>
      </c>
      <c r="J7" s="36" t="str">
        <f ca="1"/>
        <v/>
      </c>
      <c r="K7" s="36" t="str">
        <f ca="1"/>
        <v/>
      </c>
      <c r="L7" s="36" t="str">
        <f ca="1"/>
        <v/>
      </c>
      <c r="M7" s="36" t="str">
        <f ca="1"/>
        <v/>
      </c>
      <c r="N7" s="36" t="str">
        <f ca="1"/>
        <v/>
      </c>
    </row>
    <row r="8" spans="1:14" x14ac:dyDescent="0.25">
      <c r="A8" s="32">
        <v>2.2999999999999998</v>
      </c>
      <c r="B8" s="32">
        <v>2.2999999999999998</v>
      </c>
      <c r="C8" s="32" t="str">
        <v>Propone alternativas de solución, y selecciona la más adecuada con criterios de sostenibilidad y racionalidad técnica y económica.</v>
      </c>
      <c r="D8" s="32">
        <v>0</v>
      </c>
      <c r="E8" s="32" t="str">
        <f ca="1"/>
        <v/>
      </c>
      <c r="F8" s="32" t="str">
        <f ca="1"/>
        <v/>
      </c>
      <c r="G8" s="32" t="str">
        <f ca="1"/>
        <v/>
      </c>
      <c r="H8" s="32" t="str">
        <f ca="1"/>
        <v/>
      </c>
      <c r="I8" s="32" t="str">
        <f ca="1"/>
        <v/>
      </c>
      <c r="J8" s="36" t="str">
        <f ca="1"/>
        <v/>
      </c>
      <c r="K8" s="36" t="str">
        <f ca="1"/>
        <v/>
      </c>
      <c r="L8" s="36" t="str">
        <f ca="1"/>
        <v/>
      </c>
      <c r="M8" s="36" t="str">
        <f ca="1"/>
        <v/>
      </c>
      <c r="N8" s="36" t="str">
        <f ca="1"/>
        <v/>
      </c>
    </row>
    <row r="9" spans="1:14" x14ac:dyDescent="0.25">
      <c r="A9" s="32">
        <v>2.4</v>
      </c>
      <c r="B9" s="32">
        <v>2.4</v>
      </c>
      <c r="C9" s="32" t="str">
        <v>Desarrolla la solución haciendo uso de los métodos, técnicas, normas y estándares apropiados.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t="str">
        <f ca="1"/>
        <v/>
      </c>
      <c r="F10" s="32" t="str">
        <f ca="1"/>
        <v/>
      </c>
      <c r="G10" s="32" t="str">
        <f ca="1"/>
        <v/>
      </c>
      <c r="H10" s="32" t="str">
        <f ca="1"/>
        <v/>
      </c>
      <c r="I10" s="32" t="str">
        <f ca="1"/>
        <v/>
      </c>
      <c r="J10" s="36" t="str">
        <f ca="1"/>
        <v/>
      </c>
      <c r="K10" s="36" t="str">
        <f ca="1"/>
        <v/>
      </c>
      <c r="L10" s="36" t="str">
        <f ca="1"/>
        <v/>
      </c>
      <c r="M10" s="36" t="str">
        <f ca="1"/>
        <v/>
      </c>
      <c r="N10" s="36" t="str">
        <f ca="1"/>
        <v/>
      </c>
    </row>
    <row r="11" spans="1:14" x14ac:dyDescent="0.25">
      <c r="A11" s="32">
        <v>3.1</v>
      </c>
      <c r="B11" s="32">
        <v>3.1</v>
      </c>
      <c r="C11" s="32" t="str">
        <v>Aplica el método científico para el desarrollo de experimentos y proyectos de investigación.</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Determina los objetivos y restricciones del experimento o prueba a realizar.</v>
      </c>
      <c r="D12" s="32">
        <v>0</v>
      </c>
      <c r="E12" s="32" t="str">
        <f ca="1"/>
        <v/>
      </c>
      <c r="F12" s="32" t="str">
        <f ca="1"/>
        <v/>
      </c>
      <c r="G12" s="32" t="str">
        <f ca="1"/>
        <v/>
      </c>
      <c r="H12" s="32" t="str">
        <f ca="1"/>
        <v/>
      </c>
      <c r="I12" s="32" t="str">
        <f ca="1"/>
        <v/>
      </c>
      <c r="J12" s="36" t="str">
        <f ca="1"/>
        <v/>
      </c>
      <c r="K12" s="36" t="str">
        <f ca="1"/>
        <v/>
      </c>
      <c r="L12" s="36" t="str">
        <f ca="1"/>
        <v/>
      </c>
      <c r="M12" s="36" t="str">
        <f ca="1"/>
        <v/>
      </c>
      <c r="N12" s="36" t="str">
        <f ca="1"/>
        <v/>
      </c>
    </row>
    <row r="13" spans="1:14" x14ac:dyDescent="0.25">
      <c r="A13" s="32">
        <v>3.3</v>
      </c>
      <c r="B13" s="32">
        <v>3.3</v>
      </c>
      <c r="C13" s="32" t="str">
        <v>Opera y usa equipos, instrumentos y software requeridos para la práctica de la Química.</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Analiza, interpreta y procesa datos y resultados utilizando conceptos, métodos estadísticos y criterios adecuados.</v>
      </c>
      <c r="D14" s="32">
        <v>0</v>
      </c>
      <c r="E14" s="32" t="str">
        <f ca="1"/>
        <v/>
      </c>
      <c r="F14" s="32" t="str">
        <f ca="1"/>
        <v/>
      </c>
      <c r="G14" s="32" t="str">
        <f ca="1"/>
        <v/>
      </c>
      <c r="H14" s="32" t="str">
        <f ca="1"/>
        <v/>
      </c>
      <c r="I14" s="32" t="str">
        <f ca="1"/>
        <v/>
      </c>
      <c r="J14" s="36" t="str">
        <f ca="1"/>
        <v/>
      </c>
      <c r="K14" s="36" t="str">
        <f ca="1"/>
        <v/>
      </c>
      <c r="L14" s="36" t="str">
        <f ca="1"/>
        <v/>
      </c>
      <c r="M14" s="36" t="str">
        <f ca="1"/>
        <v/>
      </c>
      <c r="N14" s="36" t="str">
        <f ca="1"/>
        <v/>
      </c>
    </row>
    <row r="15" spans="1:14" x14ac:dyDescent="0.25">
      <c r="A15" s="32">
        <v>3.5</v>
      </c>
      <c r="B15" s="32">
        <v>3.5</v>
      </c>
      <c r="C15" s="32" t="str">
        <v>Toma en consideración medidas de seguridad en el experimento o prueba a realizar.</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3.6</v>
      </c>
      <c r="B16" s="32">
        <v>3.6</v>
      </c>
      <c r="C16" s="32" t="str">
        <v xml:space="preserve">Formula conclusiones lógicas y coherentes con criterio científico, y valida las hipótesis planteadas. </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4.0999999999999996</v>
      </c>
      <c r="B17" s="32">
        <v>4.0999999999999996</v>
      </c>
      <c r="C17" s="32" t="str">
        <v>Expresa sus ideas de forma clara y concisa utilizando el soporte tecnológico adecuado.</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4.2</v>
      </c>
      <c r="B18" s="32">
        <v>4.2</v>
      </c>
      <c r="C18" s="32" t="str">
        <v>Elabora documentación técnica clara y precisa usando normas, simbología y terminología propios del campo de aplicación.</v>
      </c>
      <c r="D18" s="32">
        <v>0</v>
      </c>
      <c r="E18" s="32" t="str">
        <f ca="1"/>
        <v/>
      </c>
      <c r="F18" s="32" t="str">
        <f ca="1"/>
        <v/>
      </c>
      <c r="G18" s="32" t="str">
        <f ca="1"/>
        <v/>
      </c>
      <c r="H18" s="32" t="str">
        <f ca="1"/>
        <v/>
      </c>
      <c r="I18" s="32" t="str">
        <f ca="1"/>
        <v/>
      </c>
      <c r="J18" s="36" t="str">
        <f ca="1"/>
        <v/>
      </c>
      <c r="K18" s="36" t="str">
        <f ca="1"/>
        <v/>
      </c>
      <c r="L18" s="36" t="str">
        <f ca="1"/>
        <v/>
      </c>
      <c r="M18" s="36" t="str">
        <f ca="1"/>
        <v/>
      </c>
      <c r="N18" s="36" t="str">
        <f ca="1"/>
        <v/>
      </c>
    </row>
    <row r="19" spans="1:14" x14ac:dyDescent="0.25">
      <c r="A19" s="32">
        <v>4.3</v>
      </c>
      <c r="B19" s="32">
        <v>4.3</v>
      </c>
      <c r="C19" s="32" t="str">
        <v>Adecúa su discurso según el tipo de audiencia para lograr el entendimiento y la interpretación esperados.</v>
      </c>
      <c r="D19" s="32">
        <v>0</v>
      </c>
      <c r="E19" s="32" t="str">
        <f ca="1"/>
        <v/>
      </c>
      <c r="F19" s="32" t="str">
        <f ca="1"/>
        <v/>
      </c>
      <c r="G19" s="32" t="str">
        <f ca="1"/>
        <v/>
      </c>
      <c r="H19" s="32" t="str">
        <f ca="1"/>
        <v/>
      </c>
      <c r="I19" s="32" t="str">
        <f ca="1"/>
        <v/>
      </c>
      <c r="J19" s="36" t="str">
        <f ca="1"/>
        <v/>
      </c>
      <c r="K19" s="36" t="str">
        <f ca="1"/>
        <v/>
      </c>
      <c r="L19" s="36" t="str">
        <f ca="1"/>
        <v/>
      </c>
      <c r="M19" s="36" t="str">
        <f ca="1"/>
        <v/>
      </c>
      <c r="N19" s="36" t="str">
        <f ca="1"/>
        <v/>
      </c>
    </row>
    <row r="20" spans="1:14" x14ac:dyDescent="0.25">
      <c r="A20" s="32">
        <v>4.4000000000000004</v>
      </c>
      <c r="B20" s="32">
        <v>4.4000000000000004</v>
      </c>
      <c r="C20" s="32" t="str">
        <v>Comprende textos técnicos en inglés.</v>
      </c>
      <c r="D20" s="32">
        <v>0</v>
      </c>
      <c r="E20" s="32" t="str">
        <f ca="1"/>
        <v/>
      </c>
      <c r="F20" s="32" t="str">
        <f ca="1"/>
        <v/>
      </c>
      <c r="G20" s="32" t="str">
        <f ca="1"/>
        <v/>
      </c>
      <c r="H20" s="32" t="str">
        <f ca="1"/>
        <v/>
      </c>
      <c r="I20" s="32" t="str">
        <f ca="1"/>
        <v/>
      </c>
      <c r="J20" s="36" t="str">
        <f ca="1"/>
        <v/>
      </c>
      <c r="K20" s="36" t="str">
        <f ca="1"/>
        <v/>
      </c>
      <c r="L20" s="36" t="str">
        <f ca="1"/>
        <v/>
      </c>
      <c r="M20" s="36" t="str">
        <f ca="1"/>
        <v/>
      </c>
      <c r="N20" s="36" t="str">
        <f ca="1"/>
        <v/>
      </c>
    </row>
    <row r="21" spans="1:14" x14ac:dyDescent="0.25">
      <c r="A21" s="32" t="str">
        <v>5.a.1</v>
      </c>
      <c r="B21" s="32" t="str">
        <v>5.a.1</v>
      </c>
      <c r="C21" s="32" t="str">
        <v>Anticipa las implicaciones de sus decisiones y los resultados de sus acciones y proyectos tomando en consideración el interés común y el beneficio social.</v>
      </c>
      <c r="D21" s="32">
        <v>0</v>
      </c>
      <c r="E21" s="32" t="str">
        <f ca="1"/>
        <v/>
      </c>
      <c r="F21" s="32" t="str">
        <f ca="1"/>
        <v/>
      </c>
      <c r="G21" s="32" t="str">
        <f ca="1"/>
        <v/>
      </c>
      <c r="H21" s="32" t="str">
        <f ca="1"/>
        <v/>
      </c>
      <c r="I21" s="32" t="str">
        <f ca="1"/>
        <v/>
      </c>
      <c r="J21" s="36" t="str">
        <f ca="1"/>
        <v/>
      </c>
      <c r="K21" s="36" t="str">
        <f ca="1"/>
        <v/>
      </c>
      <c r="L21" s="36" t="str">
        <f ca="1"/>
        <v/>
      </c>
      <c r="M21" s="36" t="str">
        <f ca="1"/>
        <v/>
      </c>
      <c r="N21" s="36" t="str">
        <f ca="1"/>
        <v/>
      </c>
    </row>
    <row r="22" spans="1:14" x14ac:dyDescent="0.25">
      <c r="A22" s="32" t="str">
        <v>5.a.2</v>
      </c>
      <c r="B22" s="32" t="str">
        <v>5.a.2</v>
      </c>
      <c r="C22" s="32" t="str">
        <v>Valora el cumplimiento puntual y responsable de sus obligaciones personales y profesionales.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t="str">
        <v>5.a.3</v>
      </c>
      <c r="B23" s="32" t="str">
        <v>5.a.3</v>
      </c>
      <c r="C23" s="32" t="str">
        <v>Respeta la propiedad intelectual y reconoce la autoría de trabajos y proyectos de otras personas.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t="str">
        <v>5.a.4</v>
      </c>
      <c r="B24" s="32" t="str">
        <v>5.a.4</v>
      </c>
      <c r="C24" s="32" t="str">
        <v>Conoce y actúa de acuerdo con el código de ética de una institución reconocida en el campo de la Química.</v>
      </c>
      <c r="D24" s="32">
        <v>0</v>
      </c>
      <c r="E24" s="32" t="str">
        <f ca="1"/>
        <v/>
      </c>
      <c r="F24" s="32" t="str">
        <f ca="1"/>
        <v/>
      </c>
      <c r="G24" s="32" t="str">
        <f ca="1"/>
        <v/>
      </c>
      <c r="H24" s="32" t="str">
        <f ca="1"/>
        <v/>
      </c>
      <c r="I24" s="32" t="str">
        <f ca="1"/>
        <v/>
      </c>
      <c r="J24" s="36" t="str">
        <f ca="1"/>
        <v/>
      </c>
      <c r="K24" s="36" t="str">
        <f ca="1"/>
        <v/>
      </c>
      <c r="L24" s="36" t="str">
        <f ca="1"/>
        <v/>
      </c>
      <c r="M24" s="36" t="str">
        <f ca="1"/>
        <v/>
      </c>
      <c r="N24" s="36" t="str">
        <f ca="1"/>
        <v/>
      </c>
    </row>
    <row r="25" spans="1:14" x14ac:dyDescent="0.25">
      <c r="A25" s="32" t="str">
        <v>5.b.1</v>
      </c>
      <c r="B25" s="32" t="str">
        <v>5.b.1</v>
      </c>
      <c r="C25" s="32" t="str">
        <v>Reconoce el impacto de la Química en el progreso de la sociedad y el bienestar de las personas.</v>
      </c>
      <c r="D25" s="32">
        <v>0</v>
      </c>
      <c r="E25" s="32" t="str">
        <f ca="1"/>
        <v/>
      </c>
      <c r="F25" s="32" t="str">
        <f ca="1"/>
        <v/>
      </c>
      <c r="G25" s="32" t="str">
        <f ca="1"/>
        <v/>
      </c>
      <c r="H25" s="32" t="str">
        <f ca="1"/>
        <v/>
      </c>
      <c r="I25" s="32" t="str">
        <f ca="1"/>
        <v/>
      </c>
      <c r="J25" s="36" t="str">
        <f ca="1"/>
        <v/>
      </c>
      <c r="K25" s="36" t="str">
        <f ca="1"/>
        <v/>
      </c>
      <c r="L25" s="36" t="str">
        <f ca="1"/>
        <v/>
      </c>
      <c r="M25" s="36" t="str">
        <f ca="1"/>
        <v/>
      </c>
      <c r="N25" s="36" t="str">
        <f ca="1"/>
        <v/>
      </c>
    </row>
    <row r="26" spans="1:14" x14ac:dyDescent="0.25">
      <c r="A26" s="32" t="str">
        <v>5.b.2</v>
      </c>
      <c r="B26" s="32" t="str">
        <v>5.b.2</v>
      </c>
      <c r="C26" s="32" t="str">
        <v>Valora la importancia de la Química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Química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ABF73-1E2E-4F54-BE15-F906B133F4C0}">
  <sheetPr>
    <tabColor theme="4"/>
  </sheetPr>
  <dimension ref="B1:L82"/>
  <sheetViews>
    <sheetView showGridLines="0" showRuler="0" topLeftCell="B1" zoomScaleNormal="100" workbookViewId="0">
      <selection activeCell="C8" sqref="C8"/>
    </sheetView>
  </sheetViews>
  <sheetFormatPr baseColWidth="10" defaultRowHeight="15" x14ac:dyDescent="0.25"/>
  <cols>
    <col min="1" max="1" width="0" hidden="1" customWidth="1"/>
    <col min="2" max="2" width="5" style="146" customWidth="1"/>
    <col min="3" max="3" width="56.140625" style="11" customWidth="1"/>
    <col min="4" max="8" width="5.42578125" customWidth="1"/>
    <col min="9" max="9" width="6.5703125" style="12" hidden="1" customWidth="1"/>
    <col min="10" max="16" width="11" customWidth="1"/>
    <col min="17" max="17" width="11.85546875" bestFit="1" customWidth="1"/>
  </cols>
  <sheetData>
    <row r="1" spans="2:12" ht="23.25" customHeight="1" x14ac:dyDescent="0.35">
      <c r="C1" s="278" t="str">
        <f>IF('Instrumentos de Evaluación'!D3=0,"Ingeniería                                 .",'Instrumentos de Evaluación'!D3)</f>
        <v>Química</v>
      </c>
      <c r="D1" s="278"/>
      <c r="E1" s="278"/>
      <c r="F1" s="278"/>
      <c r="G1" s="278"/>
      <c r="H1" s="278"/>
      <c r="I1" s="278"/>
    </row>
    <row r="2" spans="2:12" ht="25.5" customHeight="1" thickBot="1" x14ac:dyDescent="0.35">
      <c r="C2" s="279" t="s">
        <v>191</v>
      </c>
      <c r="D2" s="279"/>
      <c r="E2" s="279"/>
      <c r="F2" s="279"/>
      <c r="G2" s="279"/>
      <c r="H2" s="279"/>
      <c r="I2" s="279"/>
    </row>
    <row r="3" spans="2:12" ht="25.5" customHeight="1" thickTop="1" thickBot="1" x14ac:dyDescent="0.35">
      <c r="C3" s="280" t="str">
        <f>IF('Instrumentos de Evaluación'!D2=0,"",'Instrumentos de Evaluación'!D2)</f>
        <v/>
      </c>
      <c r="D3" s="280"/>
      <c r="E3" s="280"/>
      <c r="F3" s="280"/>
      <c r="G3" s="280"/>
      <c r="H3" s="280"/>
      <c r="I3" s="280"/>
    </row>
    <row r="4" spans="2:12" ht="18.75" customHeight="1" thickTop="1" x14ac:dyDescent="0.3">
      <c r="C4" s="99"/>
      <c r="D4" s="99"/>
      <c r="E4" s="99"/>
      <c r="F4" s="99"/>
      <c r="G4" s="99"/>
      <c r="H4" s="99"/>
      <c r="I4" s="99"/>
    </row>
    <row r="5" spans="2:12" s="98" customFormat="1" ht="19.5" customHeight="1" x14ac:dyDescent="0.3">
      <c r="B5" s="147"/>
      <c r="C5" s="100"/>
      <c r="D5" s="100"/>
      <c r="E5" s="100"/>
      <c r="F5" s="100"/>
      <c r="G5" s="100"/>
      <c r="H5" s="100"/>
      <c r="I5" s="100"/>
    </row>
    <row r="6" spans="2:12" ht="18" customHeight="1" thickBot="1" x14ac:dyDescent="0.3">
      <c r="C6" s="101"/>
      <c r="D6" s="32"/>
      <c r="E6" s="32"/>
      <c r="F6" s="32"/>
      <c r="G6" s="32"/>
      <c r="H6" s="32"/>
      <c r="I6" s="90"/>
    </row>
    <row r="7" spans="2:12" ht="15.75" customHeight="1" thickBot="1" x14ac:dyDescent="0.3">
      <c r="C7" s="159" t="s">
        <v>210</v>
      </c>
      <c r="D7" s="155">
        <v>5</v>
      </c>
      <c r="E7" s="155">
        <v>4</v>
      </c>
      <c r="F7" s="155">
        <v>3</v>
      </c>
      <c r="G7" s="155">
        <v>2</v>
      </c>
      <c r="H7" s="155">
        <v>1</v>
      </c>
      <c r="I7" s="90"/>
    </row>
    <row r="8" spans="2:12" ht="60.75" customHeight="1" thickBot="1" x14ac:dyDescent="0.3">
      <c r="C8" s="160" t="s">
        <v>274</v>
      </c>
      <c r="D8" s="162">
        <f ca="1">SUM(D10:D13)</f>
        <v>0</v>
      </c>
      <c r="E8" s="162">
        <f t="shared" ref="E8:H8" ca="1" si="0">SUM(E10:E13)</f>
        <v>0</v>
      </c>
      <c r="F8" s="162">
        <f t="shared" ca="1" si="0"/>
        <v>0</v>
      </c>
      <c r="G8" s="162">
        <f t="shared" ca="1" si="0"/>
        <v>0</v>
      </c>
      <c r="H8" s="162">
        <f t="shared" ca="1" si="0"/>
        <v>0</v>
      </c>
      <c r="I8" s="91">
        <f ca="1">SUM(D8:H8)</f>
        <v>0</v>
      </c>
    </row>
    <row r="9" spans="2:12" ht="15.75" thickBot="1" x14ac:dyDescent="0.3">
      <c r="C9" s="81" t="s">
        <v>21</v>
      </c>
      <c r="D9" s="155"/>
      <c r="E9" s="155"/>
      <c r="F9" s="155"/>
      <c r="G9" s="155"/>
      <c r="H9" s="155"/>
      <c r="I9" s="93"/>
      <c r="L9" s="110"/>
    </row>
    <row r="10" spans="2:12" ht="30" customHeight="1" thickBot="1" x14ac:dyDescent="0.3">
      <c r="B10" s="146">
        <f>bd!B2</f>
        <v>1.1000000000000001</v>
      </c>
      <c r="C10" s="161" t="str">
        <f>bd!C2</f>
        <v>Identifica y formula problemas, analiza sus antecedentes y diagnostica su situación y estado.</v>
      </c>
      <c r="D10" s="163" t="str">
        <f ca="1">bd!E2</f>
        <v/>
      </c>
      <c r="E10" s="163" t="str">
        <f ca="1">bd!F2</f>
        <v/>
      </c>
      <c r="F10" s="163" t="str">
        <f ca="1">bd!G2</f>
        <v/>
      </c>
      <c r="G10" s="163" t="str">
        <f ca="1">bd!H2</f>
        <v/>
      </c>
      <c r="H10" s="163" t="str">
        <f ca="1">bd!I2</f>
        <v/>
      </c>
      <c r="I10" s="91">
        <f ca="1">SUM(D10:H10)</f>
        <v>0</v>
      </c>
      <c r="L10" s="110"/>
    </row>
    <row r="11" spans="2:12" ht="30" customHeight="1" thickBot="1" x14ac:dyDescent="0.3">
      <c r="B11" s="146">
        <f>bd!B3</f>
        <v>1.2</v>
      </c>
      <c r="C11" s="161" t="str">
        <f>bd!C3</f>
        <v xml:space="preserve">Propone y compara soluciones prácticas y realizables, y selecciona justificadamente la más adecuada. </v>
      </c>
      <c r="D11" s="163" t="str">
        <f ca="1">bd!E3</f>
        <v/>
      </c>
      <c r="E11" s="163" t="str">
        <f ca="1">bd!F3</f>
        <v/>
      </c>
      <c r="F11" s="163" t="str">
        <f ca="1">bd!G3</f>
        <v/>
      </c>
      <c r="G11" s="163" t="str">
        <f ca="1">bd!H3</f>
        <v/>
      </c>
      <c r="H11" s="163" t="str">
        <f ca="1">bd!I3</f>
        <v/>
      </c>
      <c r="I11" s="91">
        <f ca="1">SUM(D11:H11)</f>
        <v>0</v>
      </c>
      <c r="L11" s="110"/>
    </row>
    <row r="12" spans="2:12" ht="30" customHeight="1" thickBot="1" x14ac:dyDescent="0.3">
      <c r="B12" s="146">
        <f>bd!B4</f>
        <v>1.3</v>
      </c>
      <c r="C12" s="161" t="str">
        <f>bd!C4</f>
        <v>Desarrolla la solución aplicando correctamente los conceptos y métodos de las matemáticas y las ciencias.</v>
      </c>
      <c r="D12" s="163" t="str">
        <f ca="1">bd!E4</f>
        <v/>
      </c>
      <c r="E12" s="163" t="str">
        <f ca="1">bd!F4</f>
        <v/>
      </c>
      <c r="F12" s="163" t="str">
        <f ca="1">bd!G4</f>
        <v/>
      </c>
      <c r="G12" s="163" t="str">
        <f ca="1">bd!H4</f>
        <v/>
      </c>
      <c r="H12" s="163" t="str">
        <f ca="1">bd!I4</f>
        <v/>
      </c>
      <c r="I12" s="91">
        <f ca="1">SUM(D12:H12)</f>
        <v>0</v>
      </c>
      <c r="L12" s="110"/>
    </row>
    <row r="13" spans="2:12" ht="30" customHeight="1" thickBot="1" x14ac:dyDescent="0.3">
      <c r="B13" s="146">
        <f>bd!B5</f>
        <v>1.4</v>
      </c>
      <c r="C13" s="161" t="str">
        <f>bd!C5</f>
        <v xml:space="preserve">Usa los métodos, técnicas y herramientas de la Química básica y aplicada para el planteamiento, descripción y solución de problemas.    </v>
      </c>
      <c r="D13" s="163" t="str">
        <f ca="1">bd!E5</f>
        <v/>
      </c>
      <c r="E13" s="163" t="str">
        <f ca="1">bd!F5</f>
        <v/>
      </c>
      <c r="F13" s="163" t="str">
        <f ca="1">bd!G5</f>
        <v/>
      </c>
      <c r="G13" s="163" t="str">
        <f ca="1">bd!H5</f>
        <v/>
      </c>
      <c r="H13" s="163" t="str">
        <f ca="1">bd!I5</f>
        <v/>
      </c>
      <c r="I13" s="91">
        <f ca="1">SUM(D13:H13)</f>
        <v>0</v>
      </c>
      <c r="L13" s="110"/>
    </row>
    <row r="14" spans="2:12" ht="16.5" thickBot="1" x14ac:dyDescent="0.3">
      <c r="C14" s="83"/>
      <c r="D14" s="39"/>
      <c r="E14" s="39"/>
      <c r="F14" s="39"/>
      <c r="G14" s="39"/>
      <c r="H14" s="39"/>
      <c r="I14" s="93"/>
      <c r="L14" s="110"/>
    </row>
    <row r="15" spans="2:12" ht="16.5" thickBot="1" x14ac:dyDescent="0.3">
      <c r="C15" s="79" t="s">
        <v>211</v>
      </c>
      <c r="D15" s="27">
        <v>5</v>
      </c>
      <c r="E15" s="27">
        <v>4</v>
      </c>
      <c r="F15" s="27">
        <v>3</v>
      </c>
      <c r="G15" s="27">
        <v>2</v>
      </c>
      <c r="H15" s="27">
        <v>1</v>
      </c>
      <c r="I15" s="93"/>
      <c r="L15" s="110"/>
    </row>
    <row r="16" spans="2:12" ht="45.75" thickBot="1" x14ac:dyDescent="0.3">
      <c r="C16" s="80" t="s">
        <v>275</v>
      </c>
      <c r="D16" s="37" t="str">
        <f ca="1">IF($I16&lt;&gt;0,SUM(D18:D22),"")</f>
        <v/>
      </c>
      <c r="E16" s="37" t="str">
        <f ca="1">IF($I16&lt;&gt;0,SUM(E18:E22),"")</f>
        <v/>
      </c>
      <c r="F16" s="37" t="str">
        <f ca="1">IF($I16&lt;&gt;0,SUM(F18:F22),"")</f>
        <v/>
      </c>
      <c r="G16" s="37" t="str">
        <f ca="1">IF($I16&lt;&gt;0,SUM(G18:G22),"")</f>
        <v/>
      </c>
      <c r="H16" s="37" t="str">
        <f ca="1">IF($I16&lt;&gt;0,SUM(H18:H22),"")</f>
        <v/>
      </c>
      <c r="I16" s="91">
        <f ca="1">SUM(I18:I22)</f>
        <v>0</v>
      </c>
    </row>
    <row r="17" spans="2:12" ht="15.75" thickBot="1" x14ac:dyDescent="0.3">
      <c r="C17" s="81" t="s">
        <v>21</v>
      </c>
      <c r="D17" s="29"/>
      <c r="E17" s="29"/>
      <c r="F17" s="29"/>
      <c r="G17" s="29"/>
      <c r="H17" s="30"/>
      <c r="I17" s="92"/>
    </row>
    <row r="18" spans="2:12" ht="45" customHeight="1" thickBot="1" x14ac:dyDescent="0.3">
      <c r="B18" s="146">
        <f>bd!B6</f>
        <v>2.1</v>
      </c>
      <c r="C18" s="82" t="str">
        <f>bd!C6</f>
        <v>Interpreta requerimientos y necesidades y los traduce en especificaciones de un proyecto de diseño de Química básica o aplicada.</v>
      </c>
      <c r="D18" s="38" t="str">
        <f ca="1">bd!E6</f>
        <v/>
      </c>
      <c r="E18" s="38" t="str">
        <f ca="1">bd!F6</f>
        <v/>
      </c>
      <c r="F18" s="38" t="str">
        <f ca="1">bd!G6</f>
        <v/>
      </c>
      <c r="G18" s="38" t="str">
        <f ca="1">bd!H6</f>
        <v/>
      </c>
      <c r="H18" s="38" t="str">
        <f ca="1">bd!I6</f>
        <v/>
      </c>
      <c r="I18" s="91">
        <f ca="1">SUM(D18:H18)</f>
        <v>0</v>
      </c>
      <c r="L18" s="110"/>
    </row>
    <row r="19" spans="2:12" ht="45" customHeight="1" thickBot="1" x14ac:dyDescent="0.3">
      <c r="B19" s="146">
        <f>bd!B7</f>
        <v>2.2000000000000002</v>
      </c>
      <c r="C19" s="82" t="str">
        <f>bd!C7</f>
        <v>Analiza información técnica/científica identificando las contribuciones relevantes aplicables al problema de diseño.</v>
      </c>
      <c r="D19" s="40" t="str">
        <f ca="1">bd!E7</f>
        <v/>
      </c>
      <c r="E19" s="40" t="str">
        <f ca="1">bd!F7</f>
        <v/>
      </c>
      <c r="F19" s="40" t="str">
        <f ca="1">bd!G7</f>
        <v/>
      </c>
      <c r="G19" s="40" t="str">
        <f ca="1">bd!H7</f>
        <v/>
      </c>
      <c r="H19" s="40" t="str">
        <f ca="1">bd!I7</f>
        <v/>
      </c>
      <c r="I19" s="91">
        <f t="shared" ref="I19:I22" ca="1" si="1">SUM(D19:H19)</f>
        <v>0</v>
      </c>
    </row>
    <row r="20" spans="2:12" ht="45" customHeight="1" thickBot="1" x14ac:dyDescent="0.3">
      <c r="B20" s="146">
        <f>bd!B8</f>
        <v>2.2999999999999998</v>
      </c>
      <c r="C20" s="82" t="str">
        <f>bd!C8</f>
        <v>Propone alternativas de solución, y selecciona la más adecuada con criterios de sostenibilidad y racionalidad técnica y económica.</v>
      </c>
      <c r="D20" s="40" t="str">
        <f ca="1">bd!E8</f>
        <v/>
      </c>
      <c r="E20" s="40" t="str">
        <f ca="1">bd!F8</f>
        <v/>
      </c>
      <c r="F20" s="40" t="str">
        <f ca="1">bd!G8</f>
        <v/>
      </c>
      <c r="G20" s="40" t="str">
        <f ca="1">bd!H8</f>
        <v/>
      </c>
      <c r="H20" s="40" t="str">
        <f ca="1">bd!I8</f>
        <v/>
      </c>
      <c r="I20" s="91">
        <f t="shared" ca="1" si="1"/>
        <v>0</v>
      </c>
    </row>
    <row r="21" spans="2:12"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1"/>
        <v>0</v>
      </c>
    </row>
    <row r="22" spans="2:12" ht="30.75" thickBot="1" x14ac:dyDescent="0.3">
      <c r="B22" s="146">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1"/>
        <v>0</v>
      </c>
    </row>
    <row r="23" spans="2:12" ht="16.5" customHeight="1" thickBot="1" x14ac:dyDescent="0.3">
      <c r="C23" s="84"/>
      <c r="D23" s="41"/>
      <c r="E23" s="41"/>
      <c r="F23" s="41"/>
      <c r="G23" s="41"/>
      <c r="H23" s="41"/>
      <c r="I23" s="93"/>
    </row>
    <row r="24" spans="2:12" ht="16.5" thickBot="1" x14ac:dyDescent="0.3">
      <c r="C24" s="79" t="s">
        <v>212</v>
      </c>
      <c r="D24" s="27">
        <v>5</v>
      </c>
      <c r="E24" s="27">
        <v>4</v>
      </c>
      <c r="F24" s="27">
        <v>3</v>
      </c>
      <c r="G24" s="27">
        <v>2</v>
      </c>
      <c r="H24" s="27">
        <v>1</v>
      </c>
      <c r="I24" s="93"/>
    </row>
    <row r="25" spans="2:12" ht="45.75" thickBot="1" x14ac:dyDescent="0.3">
      <c r="C25" s="80" t="s">
        <v>276</v>
      </c>
      <c r="D25" s="37" t="str">
        <f ca="1">IF($I25&lt;&gt;0,SUM(D27:D32),"")</f>
        <v/>
      </c>
      <c r="E25" s="37" t="str">
        <f ca="1">IF($I25&lt;&gt;0,SUM(E27:E32),"")</f>
        <v/>
      </c>
      <c r="F25" s="37" t="str">
        <f ca="1">IF($I25&lt;&gt;0,SUM(F27:F32),"")</f>
        <v/>
      </c>
      <c r="G25" s="37" t="str">
        <f ca="1">IF($I25&lt;&gt;0,SUM(G27:G32),"")</f>
        <v/>
      </c>
      <c r="H25" s="37" t="str">
        <f ca="1">IF($I25&lt;&gt;0,SUM(H27:H32),"")</f>
        <v/>
      </c>
      <c r="I25" s="91">
        <f ca="1">SUM(I27:I32)</f>
        <v>0</v>
      </c>
    </row>
    <row r="26" spans="2:12" ht="15.75" thickBot="1" x14ac:dyDescent="0.3">
      <c r="C26" s="81" t="s">
        <v>21</v>
      </c>
      <c r="D26" s="29"/>
      <c r="E26" s="29"/>
      <c r="F26" s="29"/>
      <c r="G26" s="29"/>
      <c r="H26" s="30"/>
      <c r="I26" s="92"/>
    </row>
    <row r="27" spans="2:12"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2">SUM(D27:H27)</f>
        <v>0</v>
      </c>
    </row>
    <row r="28" spans="2:12" ht="30.75" thickBot="1" x14ac:dyDescent="0.3">
      <c r="B28" s="146">
        <f>bd!B12</f>
        <v>3.2</v>
      </c>
      <c r="C28" s="82" t="str">
        <f>bd!C12</f>
        <v>Determina los objetivos y restricciones del experimento o prueba a realizar.</v>
      </c>
      <c r="D28" s="40" t="str">
        <f ca="1">bd!E12</f>
        <v/>
      </c>
      <c r="E28" s="40" t="str">
        <f ca="1">bd!F12</f>
        <v/>
      </c>
      <c r="F28" s="40" t="str">
        <f ca="1">bd!G12</f>
        <v/>
      </c>
      <c r="G28" s="40" t="str">
        <f ca="1">bd!H12</f>
        <v/>
      </c>
      <c r="H28" s="40" t="str">
        <f ca="1">bd!I12</f>
        <v/>
      </c>
      <c r="I28" s="91">
        <f t="shared" ca="1" si="2"/>
        <v>0</v>
      </c>
    </row>
    <row r="29" spans="2:12"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2"/>
        <v>0</v>
      </c>
    </row>
    <row r="30" spans="2:12" ht="30.75" customHeight="1" thickBot="1" x14ac:dyDescent="0.3">
      <c r="B30" s="146">
        <f>bd!B14</f>
        <v>3.4</v>
      </c>
      <c r="C30" s="85" t="str">
        <f>bd!C14</f>
        <v>Analiza, interpreta y procesa datos y resultados utilizando conceptos, métodos estadísticos y criterios adecuados.</v>
      </c>
      <c r="D30" s="40" t="str">
        <f ca="1">bd!E14</f>
        <v/>
      </c>
      <c r="E30" s="40" t="str">
        <f ca="1">bd!F14</f>
        <v/>
      </c>
      <c r="F30" s="40" t="str">
        <f ca="1">bd!G14</f>
        <v/>
      </c>
      <c r="G30" s="40" t="str">
        <f ca="1">bd!H14</f>
        <v/>
      </c>
      <c r="H30" s="40" t="str">
        <f ca="1">bd!I14</f>
        <v/>
      </c>
      <c r="I30" s="91">
        <f t="shared" ca="1" si="2"/>
        <v>0</v>
      </c>
    </row>
    <row r="31" spans="2:12"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2"/>
        <v>0</v>
      </c>
    </row>
    <row r="32" spans="2:12"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2"/>
        <v>0</v>
      </c>
    </row>
    <row r="33" spans="2:9" ht="15.75" thickBot="1" x14ac:dyDescent="0.3">
      <c r="C33" s="88"/>
      <c r="D33" s="41"/>
      <c r="E33" s="41"/>
      <c r="F33" s="41"/>
      <c r="G33" s="41"/>
      <c r="H33" s="41"/>
      <c r="I33" s="93"/>
    </row>
    <row r="34" spans="2:9" ht="16.5" thickBot="1" x14ac:dyDescent="0.3">
      <c r="C34" s="79" t="s">
        <v>213</v>
      </c>
      <c r="D34" s="27">
        <v>5</v>
      </c>
      <c r="E34" s="27">
        <v>4</v>
      </c>
      <c r="F34" s="27">
        <v>3</v>
      </c>
      <c r="G34" s="27">
        <v>2</v>
      </c>
      <c r="H34" s="27">
        <v>1</v>
      </c>
      <c r="I34" s="93"/>
    </row>
    <row r="35" spans="2:9" ht="42.75" customHeight="1" thickBot="1" x14ac:dyDescent="0.3">
      <c r="C35" s="80" t="s">
        <v>277</v>
      </c>
      <c r="D35" s="37" t="str">
        <f ca="1">IF($I35&lt;&gt;0,SUM(D37:D40),"")</f>
        <v/>
      </c>
      <c r="E35" s="37" t="str">
        <f ca="1">IF($I35&lt;&gt;0,SUM(E37:E40),"")</f>
        <v/>
      </c>
      <c r="F35" s="37" t="str">
        <f ca="1">IF($I35&lt;&gt;0,SUM(F37:F40),"")</f>
        <v/>
      </c>
      <c r="G35" s="37" t="str">
        <f ca="1">IF($I35&lt;&gt;0,SUM(G37:G40),"")</f>
        <v/>
      </c>
      <c r="H35" s="37" t="str">
        <f ca="1">IF($I35&lt;&gt;0,SUM(H37:H40),"")</f>
        <v/>
      </c>
      <c r="I35" s="91">
        <f ca="1">SUM(I37:I40)</f>
        <v>0</v>
      </c>
    </row>
    <row r="36" spans="2:9" ht="15.75" thickBot="1" x14ac:dyDescent="0.3">
      <c r="C36" s="81" t="s">
        <v>21</v>
      </c>
      <c r="D36" s="29"/>
      <c r="E36" s="29"/>
      <c r="F36" s="29"/>
      <c r="G36" s="29"/>
      <c r="H36" s="30"/>
      <c r="I36" s="92"/>
    </row>
    <row r="37" spans="2:9"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row>
    <row r="38" spans="2:9" ht="30.75" customHeight="1" thickBot="1" x14ac:dyDescent="0.3">
      <c r="B38" s="146">
        <f>bd!B18</f>
        <v>4.2</v>
      </c>
      <c r="C38" s="85" t="str">
        <f>bd!C18</f>
        <v>Elabora documentación técnica clara y precisa usando normas, simbología y terminología propios del campo de aplicación.</v>
      </c>
      <c r="D38" s="40" t="str">
        <f ca="1">bd!E18</f>
        <v/>
      </c>
      <c r="E38" s="40" t="str">
        <f ca="1">bd!F18</f>
        <v/>
      </c>
      <c r="F38" s="40" t="str">
        <f ca="1">bd!G18</f>
        <v/>
      </c>
      <c r="G38" s="40" t="str">
        <f ca="1">bd!H18</f>
        <v/>
      </c>
      <c r="H38" s="40" t="str">
        <f ca="1">bd!I18</f>
        <v/>
      </c>
      <c r="I38" s="91">
        <f ca="1">SUM(D38:H38)</f>
        <v>0</v>
      </c>
    </row>
    <row r="39" spans="2:9" ht="30.75" thickBot="1" x14ac:dyDescent="0.3">
      <c r="B39" s="146">
        <f>bd!B19</f>
        <v>4.3</v>
      </c>
      <c r="C39" s="80" t="str">
        <f>bd!C19</f>
        <v>Adecúa su discurso según el tipo de audiencia para lograr el entendimiento y la interpretación esperados.</v>
      </c>
      <c r="D39" s="40" t="str">
        <f ca="1">bd!E19</f>
        <v/>
      </c>
      <c r="E39" s="40" t="str">
        <f ca="1">bd!F19</f>
        <v/>
      </c>
      <c r="F39" s="40" t="str">
        <f ca="1">bd!G19</f>
        <v/>
      </c>
      <c r="G39" s="40" t="str">
        <f ca="1">bd!H19</f>
        <v/>
      </c>
      <c r="H39" s="40" t="str">
        <f ca="1">bd!I19</f>
        <v/>
      </c>
      <c r="I39" s="91">
        <f ca="1">SUM(D39:H39)</f>
        <v>0</v>
      </c>
    </row>
    <row r="40" spans="2:9" ht="31.5" customHeight="1" thickBot="1" x14ac:dyDescent="0.3">
      <c r="B40" s="146">
        <f>bd!B20</f>
        <v>4.4000000000000004</v>
      </c>
      <c r="C40" s="80" t="str">
        <f>bd!C20</f>
        <v>Comprende textos técnicos en inglés.</v>
      </c>
      <c r="D40" s="40" t="str">
        <f ca="1">bd!E20</f>
        <v/>
      </c>
      <c r="E40" s="40" t="str">
        <f ca="1">bd!F20</f>
        <v/>
      </c>
      <c r="F40" s="40" t="str">
        <f ca="1">bd!G20</f>
        <v/>
      </c>
      <c r="G40" s="40" t="str">
        <f ca="1">bd!H20</f>
        <v/>
      </c>
      <c r="H40" s="40" t="str">
        <f ca="1">bd!I20</f>
        <v/>
      </c>
      <c r="I40" s="91">
        <f ca="1">SUM(D40:H40)</f>
        <v>0</v>
      </c>
    </row>
    <row r="41" spans="2:9" ht="14.25" customHeight="1" thickBot="1" x14ac:dyDescent="0.3">
      <c r="C41" s="84"/>
      <c r="D41" s="41"/>
      <c r="E41" s="41"/>
      <c r="F41" s="41"/>
      <c r="G41" s="41"/>
      <c r="H41" s="41"/>
      <c r="I41" s="93"/>
    </row>
    <row r="42" spans="2:9" ht="16.5" thickBot="1" x14ac:dyDescent="0.3">
      <c r="C42" s="79" t="s">
        <v>214</v>
      </c>
      <c r="D42" s="27">
        <v>5</v>
      </c>
      <c r="E42" s="27">
        <v>4</v>
      </c>
      <c r="F42" s="27">
        <v>3</v>
      </c>
      <c r="G42" s="27">
        <v>2</v>
      </c>
      <c r="H42" s="27">
        <v>1</v>
      </c>
      <c r="I42" s="93"/>
    </row>
    <row r="43" spans="2:9" ht="30.75" thickBot="1" x14ac:dyDescent="0.3">
      <c r="C43" s="80" t="s">
        <v>278</v>
      </c>
      <c r="D43" s="37" t="str">
        <f ca="1">IF($I43&lt;&gt;0,SUM(D45:D48),"")</f>
        <v/>
      </c>
      <c r="E43" s="37" t="str">
        <f ca="1">IF($I43&lt;&gt;0,SUM(E45:E48),"")</f>
        <v/>
      </c>
      <c r="F43" s="37" t="str">
        <f ca="1">IF($I43&lt;&gt;0,SUM(F45:F48),"")</f>
        <v/>
      </c>
      <c r="G43" s="37" t="str">
        <f ca="1">IF($I43&lt;&gt;0,SUM(G45:G48),"")</f>
        <v/>
      </c>
      <c r="H43" s="37" t="str">
        <f ca="1">IF($I43&lt;&gt;0,SUM(H45:H48),"")</f>
        <v/>
      </c>
      <c r="I43" s="91">
        <f ca="1">SUM(I45:I48)</f>
        <v>0</v>
      </c>
    </row>
    <row r="44" spans="2:9" ht="15.75" thickBot="1" x14ac:dyDescent="0.3">
      <c r="C44" s="81" t="s">
        <v>21</v>
      </c>
      <c r="D44" s="29"/>
      <c r="E44" s="29"/>
      <c r="F44" s="29"/>
      <c r="G44" s="29"/>
      <c r="H44" s="30"/>
      <c r="I44" s="92"/>
    </row>
    <row r="45" spans="2:9" ht="45.75" customHeight="1" thickBot="1" x14ac:dyDescent="0.3">
      <c r="B45" s="147" t="str">
        <f>bd!B21</f>
        <v>5.a.1</v>
      </c>
      <c r="C45" s="80" t="str">
        <f>bd!C21</f>
        <v>Anticipa las implicaciones de sus decisiones y los resultados de sus acciones y proyectos tomando en consideración el interés común y el beneficio social.</v>
      </c>
      <c r="D45" s="40" t="str">
        <f ca="1">bd!E21</f>
        <v/>
      </c>
      <c r="E45" s="40" t="str">
        <f ca="1">bd!F21</f>
        <v/>
      </c>
      <c r="F45" s="40" t="str">
        <f ca="1">bd!G21</f>
        <v/>
      </c>
      <c r="G45" s="40" t="str">
        <f ca="1">bd!H21</f>
        <v/>
      </c>
      <c r="H45" s="40" t="str">
        <f ca="1">bd!I21</f>
        <v/>
      </c>
      <c r="I45" s="91">
        <f ca="1">SUM(D45:H45)</f>
        <v>0</v>
      </c>
    </row>
    <row r="46" spans="2:9"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row>
    <row r="47" spans="2:9"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row>
    <row r="48" spans="2:9" ht="30.75" customHeight="1" thickBot="1" x14ac:dyDescent="0.3">
      <c r="B48" s="147" t="str">
        <f>bd!B24</f>
        <v>5.a.4</v>
      </c>
      <c r="C48" s="87" t="str">
        <f>bd!C24</f>
        <v>Conoce y actúa de acuerdo con el código de ética de una institución reconocida en el campo de la Química.</v>
      </c>
      <c r="D48" s="40" t="str">
        <f ca="1">bd!E24</f>
        <v/>
      </c>
      <c r="E48" s="40" t="str">
        <f ca="1">bd!F24</f>
        <v/>
      </c>
      <c r="F48" s="40" t="str">
        <f ca="1">bd!G24</f>
        <v/>
      </c>
      <c r="G48" s="40" t="str">
        <f ca="1">bd!H24</f>
        <v/>
      </c>
      <c r="H48" s="40" t="str">
        <f ca="1">bd!I24</f>
        <v/>
      </c>
      <c r="I48" s="91">
        <f ca="1">SUM(D48:H48)</f>
        <v>0</v>
      </c>
    </row>
    <row r="49" spans="2:9" ht="15.75" thickBot="1" x14ac:dyDescent="0.3">
      <c r="C49" s="86"/>
      <c r="D49" s="41"/>
      <c r="E49" s="41"/>
      <c r="F49" s="41"/>
      <c r="G49" s="41"/>
      <c r="H49" s="41"/>
      <c r="I49" s="93"/>
    </row>
    <row r="50" spans="2:9" ht="16.5" thickBot="1" x14ac:dyDescent="0.3">
      <c r="C50" s="79" t="s">
        <v>215</v>
      </c>
      <c r="D50" s="27">
        <v>5</v>
      </c>
      <c r="E50" s="27">
        <v>4</v>
      </c>
      <c r="F50" s="27">
        <v>3</v>
      </c>
      <c r="G50" s="27">
        <v>2</v>
      </c>
      <c r="H50" s="27">
        <v>1</v>
      </c>
      <c r="I50" s="93"/>
    </row>
    <row r="51" spans="2:9" ht="45" customHeight="1" thickBot="1" x14ac:dyDescent="0.3">
      <c r="C51" s="80" t="s">
        <v>279</v>
      </c>
      <c r="D51" s="37" t="str">
        <f ca="1">IF($I51&lt;&gt;0,SUM(D53:D55),"")</f>
        <v/>
      </c>
      <c r="E51" s="37" t="str">
        <f ca="1">IF($I51&lt;&gt;0,SUM(E53:E55),"")</f>
        <v/>
      </c>
      <c r="F51" s="37" t="str">
        <f ca="1">IF($I51&lt;&gt;0,SUM(F53:F55),"")</f>
        <v/>
      </c>
      <c r="G51" s="37" t="str">
        <f ca="1">IF($I51&lt;&gt;0,SUM(G53:G55),"")</f>
        <v/>
      </c>
      <c r="H51" s="37" t="str">
        <f ca="1">IF($I51&lt;&gt;0,SUM(H53:H55),"")</f>
        <v/>
      </c>
      <c r="I51" s="91">
        <f ca="1">SUM(I53:I55)</f>
        <v>0</v>
      </c>
    </row>
    <row r="52" spans="2:9" ht="15.75" thickBot="1" x14ac:dyDescent="0.3">
      <c r="C52" s="81" t="s">
        <v>21</v>
      </c>
      <c r="D52" s="29"/>
      <c r="E52" s="29"/>
      <c r="F52" s="29"/>
      <c r="G52" s="29"/>
      <c r="H52" s="30"/>
      <c r="I52" s="92"/>
    </row>
    <row r="53" spans="2:9" ht="30.75" customHeight="1" thickBot="1" x14ac:dyDescent="0.3">
      <c r="B53" s="147" t="str">
        <f>bd!B25</f>
        <v>5.b.1</v>
      </c>
      <c r="C53" s="87" t="str">
        <f>bd!C25</f>
        <v>Reconoce el impacto de la Química en el progreso de la sociedad y el bienestar de las personas.</v>
      </c>
      <c r="D53" s="40" t="str">
        <f ca="1">bd!E25</f>
        <v/>
      </c>
      <c r="E53" s="40" t="str">
        <f ca="1">bd!F25</f>
        <v/>
      </c>
      <c r="F53" s="40" t="str">
        <f ca="1">bd!G25</f>
        <v/>
      </c>
      <c r="G53" s="40" t="str">
        <f ca="1">bd!H25</f>
        <v/>
      </c>
      <c r="H53" s="40" t="str">
        <f ca="1">bd!I25</f>
        <v/>
      </c>
      <c r="I53" s="91">
        <f ca="1">SUM(D53:H53)</f>
        <v>0</v>
      </c>
    </row>
    <row r="54" spans="2:9" ht="45" customHeight="1" thickBot="1" x14ac:dyDescent="0.3">
      <c r="B54" s="147" t="str">
        <f>bd!B26</f>
        <v>5.b.2</v>
      </c>
      <c r="C54" s="87" t="str">
        <f>bd!C26</f>
        <v>Valora la importancia de la Química en la creación e innovación del conocimiento, y su impacto en la economía y el desarrollo sostenible.</v>
      </c>
      <c r="D54" s="40" t="str">
        <f ca="1">bd!E26</f>
        <v/>
      </c>
      <c r="E54" s="40" t="str">
        <f ca="1">bd!F26</f>
        <v/>
      </c>
      <c r="F54" s="40" t="str">
        <f ca="1">bd!G26</f>
        <v/>
      </c>
      <c r="G54" s="40" t="str">
        <f ca="1">bd!H26</f>
        <v/>
      </c>
      <c r="H54" s="40" t="str">
        <f ca="1">bd!I26</f>
        <v/>
      </c>
      <c r="I54" s="91">
        <f ca="1">SUM(D54:H54)</f>
        <v>0</v>
      </c>
    </row>
    <row r="55" spans="2:9"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row>
    <row r="56" spans="2:9" ht="15.75" thickBot="1" x14ac:dyDescent="0.3">
      <c r="C56" s="88"/>
      <c r="D56" s="41"/>
      <c r="E56" s="41"/>
      <c r="F56" s="41"/>
      <c r="G56" s="41"/>
      <c r="H56" s="41"/>
      <c r="I56" s="93"/>
    </row>
    <row r="57" spans="2:9" ht="16.5" thickBot="1" x14ac:dyDescent="0.3">
      <c r="C57" s="79" t="s">
        <v>219</v>
      </c>
      <c r="D57" s="27">
        <v>5</v>
      </c>
      <c r="E57" s="27">
        <v>4</v>
      </c>
      <c r="F57" s="27">
        <v>3</v>
      </c>
      <c r="G57" s="27">
        <v>2</v>
      </c>
      <c r="H57" s="27">
        <v>1</v>
      </c>
      <c r="I57" s="93"/>
    </row>
    <row r="58" spans="2:9" s="11" customFormat="1" ht="49.5" customHeight="1" thickBot="1" x14ac:dyDescent="0.3">
      <c r="B58" s="148"/>
      <c r="C58" s="80" t="s">
        <v>280</v>
      </c>
      <c r="D58" s="37" t="str">
        <f ca="1">IF($I58&lt;&gt;0,SUM(D60:D62),"")</f>
        <v/>
      </c>
      <c r="E58" s="37" t="str">
        <f ca="1">IF($I58&lt;&gt;0,SUM(E60:E62),"")</f>
        <v/>
      </c>
      <c r="F58" s="37" t="str">
        <f ca="1">IF($I58&lt;&gt;0,SUM(F60:F62),"")</f>
        <v/>
      </c>
      <c r="G58" s="37" t="str">
        <f ca="1">IF($I58&lt;&gt;0,SUM(G60:G62),"")</f>
        <v/>
      </c>
      <c r="H58" s="37" t="str">
        <f ca="1">IF($I58&lt;&gt;0,SUM(H60:H62),"")</f>
        <v/>
      </c>
      <c r="I58" s="94">
        <f ca="1">SUM(I60:I62)</f>
        <v>0</v>
      </c>
    </row>
    <row r="59" spans="2:9" ht="15.75" thickBot="1" x14ac:dyDescent="0.3">
      <c r="C59" s="81" t="s">
        <v>21</v>
      </c>
      <c r="D59" s="29"/>
      <c r="E59" s="29"/>
      <c r="F59" s="29"/>
      <c r="G59" s="29"/>
      <c r="H59" s="30"/>
      <c r="I59" s="92"/>
    </row>
    <row r="60" spans="2:9"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row>
    <row r="61" spans="2:9"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row>
    <row r="62" spans="2:9"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row>
    <row r="63" spans="2:9" ht="15.75" thickBot="1" x14ac:dyDescent="0.3">
      <c r="C63" s="88"/>
      <c r="D63" s="41"/>
      <c r="E63" s="41"/>
      <c r="F63" s="41"/>
      <c r="G63" s="41"/>
      <c r="H63" s="41"/>
      <c r="I63" s="93"/>
    </row>
    <row r="64" spans="2:9" ht="16.5" thickBot="1" x14ac:dyDescent="0.3">
      <c r="C64" s="79" t="s">
        <v>220</v>
      </c>
      <c r="D64" s="27">
        <v>5</v>
      </c>
      <c r="E64" s="27">
        <v>4</v>
      </c>
      <c r="F64" s="27">
        <v>3</v>
      </c>
      <c r="G64" s="27">
        <v>2</v>
      </c>
      <c r="H64" s="27">
        <v>1</v>
      </c>
      <c r="I64" s="93"/>
    </row>
    <row r="65" spans="2:9" ht="45.75" customHeight="1" thickBot="1" x14ac:dyDescent="0.3">
      <c r="C65" s="80" t="s">
        <v>281</v>
      </c>
      <c r="D65" s="37" t="str">
        <f ca="1">IF($I65&lt;&gt;0,SUM(D67:D70),"")</f>
        <v/>
      </c>
      <c r="E65" s="37" t="str">
        <f ca="1">IF($I65&lt;&gt;0,SUM(E67:E70),"")</f>
        <v/>
      </c>
      <c r="F65" s="37" t="str">
        <f ca="1">IF($I65&lt;&gt;0,SUM(F67:F70),"")</f>
        <v/>
      </c>
      <c r="G65" s="37" t="str">
        <f ca="1">IF($I65&lt;&gt;0,SUM(G67:G70),"")</f>
        <v/>
      </c>
      <c r="H65" s="37" t="str">
        <f ca="1">IF($I65&lt;&gt;0,SUM(H67:H70),"")</f>
        <v/>
      </c>
      <c r="I65" s="91">
        <f ca="1">SUM(I67:I70)</f>
        <v>0</v>
      </c>
    </row>
    <row r="66" spans="2:9" ht="15.75" thickBot="1" x14ac:dyDescent="0.3">
      <c r="C66" s="81" t="s">
        <v>21</v>
      </c>
      <c r="D66" s="29"/>
      <c r="E66" s="29"/>
      <c r="F66" s="29"/>
      <c r="G66" s="29"/>
      <c r="H66" s="30"/>
      <c r="I66" s="92"/>
    </row>
    <row r="67" spans="2:9"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row>
    <row r="68" spans="2:9"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row>
    <row r="69" spans="2:9"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row>
    <row r="70" spans="2:9" ht="30.75" customHeight="1" thickBot="1" x14ac:dyDescent="0.3">
      <c r="B70" s="147" t="str">
        <f>bd!B34</f>
        <v>6.b.4</v>
      </c>
      <c r="C70" s="89" t="str">
        <f>bd!C34</f>
        <v>Identifica los riesgos e incertidumbres que afectan a un proyecto y propone acciones para evitar o mitigar sus efectos.</v>
      </c>
      <c r="D70" s="40" t="str">
        <f ca="1">bd!E34</f>
        <v/>
      </c>
      <c r="E70" s="40" t="str">
        <f ca="1">bd!F34</f>
        <v/>
      </c>
      <c r="F70" s="40" t="str">
        <f ca="1">bd!G34</f>
        <v/>
      </c>
      <c r="G70" s="40" t="str">
        <f ca="1">bd!H34</f>
        <v/>
      </c>
      <c r="H70" s="40" t="str">
        <f ca="1">bd!I34</f>
        <v/>
      </c>
      <c r="I70" s="91">
        <f ca="1">SUM(D70:H70)</f>
        <v>0</v>
      </c>
    </row>
    <row r="71" spans="2:9" ht="15.75" thickBot="1" x14ac:dyDescent="0.3">
      <c r="C71" s="88"/>
      <c r="D71" s="41"/>
      <c r="E71" s="41"/>
      <c r="F71" s="41"/>
      <c r="G71" s="41"/>
      <c r="H71" s="41"/>
      <c r="I71" s="93"/>
    </row>
    <row r="72" spans="2:9" ht="16.5" thickBot="1" x14ac:dyDescent="0.3">
      <c r="C72" s="79" t="s">
        <v>221</v>
      </c>
      <c r="D72" s="27">
        <v>5</v>
      </c>
      <c r="E72" s="27">
        <v>4</v>
      </c>
      <c r="F72" s="27">
        <v>3</v>
      </c>
      <c r="G72" s="27">
        <v>2</v>
      </c>
      <c r="H72" s="27">
        <v>1</v>
      </c>
      <c r="I72" s="93"/>
    </row>
    <row r="73" spans="2:9" ht="45.75" thickBot="1" x14ac:dyDescent="0.3">
      <c r="C73" s="80" t="s">
        <v>282</v>
      </c>
      <c r="D73" s="37" t="str">
        <f ca="1">IF($I73&lt;&gt;0,SUM(D75:D77),"")</f>
        <v/>
      </c>
      <c r="E73" s="37" t="str">
        <f ca="1">IF($I73&lt;&gt;0,SUM(E75:E77),"")</f>
        <v/>
      </c>
      <c r="F73" s="37" t="str">
        <f ca="1">IF($I73&lt;&gt;0,SUM(F75:F77),"")</f>
        <v/>
      </c>
      <c r="G73" s="37" t="str">
        <f ca="1">IF($I73&lt;&gt;0,SUM(G75:G77),"")</f>
        <v/>
      </c>
      <c r="H73" s="37" t="str">
        <f ca="1">IF($I73&lt;&gt;0,SUM(H75:H77),"")</f>
        <v/>
      </c>
      <c r="I73" s="91">
        <f ca="1">SUM(I75:I77)</f>
        <v>0</v>
      </c>
    </row>
    <row r="74" spans="2:9" ht="15.75" thickBot="1" x14ac:dyDescent="0.3">
      <c r="C74" s="81" t="s">
        <v>21</v>
      </c>
      <c r="D74" s="29"/>
      <c r="E74" s="29"/>
      <c r="F74" s="29"/>
      <c r="G74" s="29"/>
      <c r="H74" s="30"/>
      <c r="I74" s="92"/>
    </row>
    <row r="75" spans="2:9"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3">SUM(D75:H75)</f>
        <v>0</v>
      </c>
    </row>
    <row r="76" spans="2:9"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3"/>
        <v>0</v>
      </c>
    </row>
    <row r="77" spans="2:9"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3"/>
        <v>0</v>
      </c>
    </row>
    <row r="78" spans="2:9"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3"/>
        <v>0</v>
      </c>
    </row>
    <row r="79" spans="2:9"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3"/>
        <v>0</v>
      </c>
    </row>
    <row r="80" spans="2:9"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3"/>
        <v>0</v>
      </c>
    </row>
    <row r="81" spans="2:9"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3"/>
        <v>0</v>
      </c>
    </row>
    <row r="82" spans="2:9" ht="30" hidden="1" customHeight="1" x14ac:dyDescent="0.25">
      <c r="B82" s="146">
        <v>7.4</v>
      </c>
      <c r="C82" s="87">
        <f>bd!C42</f>
        <v>0</v>
      </c>
      <c r="D82" s="40" t="str">
        <f ca="1">bd!E42</f>
        <v/>
      </c>
      <c r="E82" s="40" t="str">
        <f ca="1">bd!F42</f>
        <v/>
      </c>
      <c r="F82" s="40" t="str">
        <f ca="1">bd!G42</f>
        <v/>
      </c>
      <c r="G82" s="40" t="str">
        <f ca="1">bd!H42</f>
        <v/>
      </c>
      <c r="H82" s="40" t="str">
        <f ca="1">bd!I42</f>
        <v/>
      </c>
      <c r="I82" s="91">
        <f t="shared" ca="1" si="3"/>
        <v>0</v>
      </c>
    </row>
  </sheetData>
  <sheetProtection algorithmName="SHA-512" hashValue="yS4TNrYMBhTKaAC/BjlaO2Bt6J19Ywlbok4KaPfLGXOCQK0XswCqt2VL+npMR17RkSUbw9QsuYAHc7aXKwb5pA==" saltValue="nvj3ilkF6KEUaPU5JDwhHA==" spinCount="100000" sheet="1" objects="1" scenarios="1"/>
  <mergeCells count="3">
    <mergeCell ref="C1:I1"/>
    <mergeCell ref="C2:I2"/>
    <mergeCell ref="C3:I3"/>
  </mergeCells>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83"/>
  <sheetViews>
    <sheetView showGridLines="0" showRuler="0" topLeftCell="B1" zoomScaleNormal="100" workbookViewId="0">
      <selection activeCell="C65" sqref="C65"/>
    </sheetView>
  </sheetViews>
  <sheetFormatPr baseColWidth="10" defaultRowHeight="15" x14ac:dyDescent="0.25"/>
  <cols>
    <col min="1" max="1" width="0" hidden="1" customWidth="1"/>
    <col min="2" max="2" width="5" style="146"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78" t="str">
        <f>IF('Instrumentos de Evaluación'!D3=0,"Ingeniería                                 .",'Instrumentos de Evaluación'!D3)</f>
        <v>Química</v>
      </c>
      <c r="D1" s="278"/>
      <c r="E1" s="278"/>
      <c r="F1" s="278"/>
      <c r="G1" s="278"/>
      <c r="H1" s="278"/>
      <c r="I1" s="278"/>
      <c r="J1" s="278"/>
      <c r="K1" s="278"/>
      <c r="L1" s="278"/>
      <c r="M1" s="278"/>
      <c r="N1" s="278"/>
      <c r="O1" s="278"/>
    </row>
    <row r="2" spans="2:19" ht="25.5" customHeight="1" thickBot="1" x14ac:dyDescent="0.35">
      <c r="C2" s="279" t="s">
        <v>190</v>
      </c>
      <c r="D2" s="279"/>
      <c r="E2" s="279"/>
      <c r="F2" s="279"/>
      <c r="G2" s="279"/>
      <c r="H2" s="279"/>
      <c r="I2" s="279"/>
      <c r="J2" s="279"/>
      <c r="K2" s="279"/>
      <c r="L2" s="279"/>
      <c r="M2" s="279"/>
      <c r="N2" s="279"/>
      <c r="O2" s="279"/>
    </row>
    <row r="3" spans="2:19" ht="25.5" customHeight="1" thickTop="1" thickBot="1" x14ac:dyDescent="0.35">
      <c r="C3" s="280" t="str">
        <f>IF('Instrumentos de Evaluación'!D2=0,"",'Instrumentos de Evaluación'!D2)</f>
        <v/>
      </c>
      <c r="D3" s="280"/>
      <c r="E3" s="280"/>
      <c r="F3" s="280"/>
      <c r="G3" s="280"/>
      <c r="H3" s="280"/>
      <c r="I3" s="280"/>
      <c r="J3" s="280"/>
      <c r="K3" s="280"/>
      <c r="L3" s="280"/>
      <c r="M3" s="280"/>
      <c r="N3" s="280"/>
      <c r="O3" s="280"/>
    </row>
    <row r="4" spans="2:19" ht="18.75" customHeight="1" thickTop="1" x14ac:dyDescent="0.3">
      <c r="C4" s="99"/>
      <c r="D4" s="99"/>
      <c r="E4" s="99"/>
      <c r="F4" s="99"/>
      <c r="G4" s="99"/>
      <c r="H4" s="99"/>
      <c r="I4" s="99"/>
      <c r="J4" s="99"/>
      <c r="K4" s="99"/>
      <c r="L4" s="99"/>
      <c r="M4" s="99"/>
      <c r="N4" s="99"/>
      <c r="O4" s="99"/>
    </row>
    <row r="5" spans="2:19" s="98" customFormat="1" ht="19.5" customHeight="1" x14ac:dyDescent="0.3">
      <c r="B5" s="147"/>
      <c r="C5" s="100" t="s">
        <v>179</v>
      </c>
      <c r="D5" s="100"/>
      <c r="E5" s="100"/>
      <c r="F5" s="100"/>
      <c r="G5" s="100"/>
      <c r="H5" s="100"/>
      <c r="I5" s="100"/>
      <c r="J5" s="100">
        <f>COUNTA('20'!C7:C99)-COUNTBLANK('20'!C7:C99)</f>
        <v>0</v>
      </c>
      <c r="K5" s="100"/>
      <c r="L5" s="100"/>
      <c r="M5" s="100"/>
      <c r="N5" s="100"/>
      <c r="O5" s="100"/>
    </row>
    <row r="6" spans="2:19" ht="18" customHeight="1" thickBot="1" x14ac:dyDescent="0.3">
      <c r="C6" s="101"/>
      <c r="D6" s="32"/>
      <c r="E6" s="32"/>
      <c r="F6" s="32"/>
      <c r="G6" s="32"/>
      <c r="H6" s="32"/>
      <c r="I6" s="90"/>
      <c r="J6" s="32"/>
      <c r="K6" s="32"/>
      <c r="L6" s="32"/>
      <c r="M6" s="32"/>
      <c r="N6" s="32"/>
      <c r="O6" s="32"/>
    </row>
    <row r="7" spans="2:19" ht="15.75" customHeight="1" thickBot="1" x14ac:dyDescent="0.3">
      <c r="C7" s="159" t="s">
        <v>210</v>
      </c>
      <c r="D7" s="155">
        <v>5</v>
      </c>
      <c r="E7" s="155">
        <v>4</v>
      </c>
      <c r="F7" s="155">
        <v>3</v>
      </c>
      <c r="G7" s="155">
        <v>2</v>
      </c>
      <c r="H7" s="155">
        <v>1</v>
      </c>
      <c r="I7" s="90"/>
      <c r="J7" s="155">
        <v>5</v>
      </c>
      <c r="K7" s="155">
        <v>4</v>
      </c>
      <c r="L7" s="155">
        <v>3</v>
      </c>
      <c r="M7" s="155">
        <v>2</v>
      </c>
      <c r="N7" s="155">
        <v>1</v>
      </c>
      <c r="O7" s="155" t="s">
        <v>180</v>
      </c>
    </row>
    <row r="8" spans="2:19" ht="60.75" customHeight="1" thickBot="1" x14ac:dyDescent="0.3">
      <c r="C8" s="160" t="s">
        <v>274</v>
      </c>
      <c r="D8" s="162">
        <f ca="1">SUM(D10:D13)</f>
        <v>0</v>
      </c>
      <c r="E8" s="162">
        <f t="shared" ref="E8:H8" ca="1" si="0">SUM(E10:E13)</f>
        <v>0</v>
      </c>
      <c r="F8" s="162">
        <f t="shared" ca="1" si="0"/>
        <v>0</v>
      </c>
      <c r="G8" s="162">
        <f t="shared" ca="1" si="0"/>
        <v>0</v>
      </c>
      <c r="H8" s="162">
        <f t="shared" ca="1" si="0"/>
        <v>0</v>
      </c>
      <c r="I8" s="91">
        <f ca="1">SUM(D8:H8)</f>
        <v>0</v>
      </c>
      <c r="J8" s="156" t="str">
        <f ca="1">IF($I8&lt;&gt;0,D8/$I8,"")</f>
        <v/>
      </c>
      <c r="K8" s="156" t="str">
        <f t="shared" ref="K8:N8" ca="1" si="1">IF($I8&lt;&gt;0,E8/$I8,"")</f>
        <v/>
      </c>
      <c r="L8" s="156" t="str">
        <f t="shared" ca="1" si="1"/>
        <v/>
      </c>
      <c r="M8" s="156" t="str">
        <f t="shared" ca="1" si="1"/>
        <v/>
      </c>
      <c r="N8" s="156" t="str">
        <f t="shared" ca="1" si="1"/>
        <v/>
      </c>
      <c r="O8" s="157" t="str">
        <f ca="1">IFERROR(AVERAGE(O10:O13),"")</f>
        <v/>
      </c>
      <c r="P8" s="10"/>
    </row>
    <row r="9" spans="2:19" ht="15.75" thickBot="1" x14ac:dyDescent="0.3">
      <c r="C9" s="81" t="s">
        <v>21</v>
      </c>
      <c r="D9" s="155"/>
      <c r="E9" s="155"/>
      <c r="F9" s="155"/>
      <c r="G9" s="155"/>
      <c r="H9" s="155"/>
      <c r="I9" s="93"/>
      <c r="J9" s="155"/>
      <c r="K9" s="155"/>
      <c r="L9" s="155"/>
      <c r="M9" s="155"/>
      <c r="N9" s="155"/>
      <c r="O9" s="158"/>
      <c r="P9" s="10"/>
      <c r="S9" s="110"/>
    </row>
    <row r="10" spans="2:19" ht="30" customHeight="1" thickBot="1" x14ac:dyDescent="0.3">
      <c r="B10" s="146">
        <f>bd!B2</f>
        <v>1.1000000000000001</v>
      </c>
      <c r="C10" s="161" t="str">
        <f>bd!C2</f>
        <v>Identifica y formula problemas, analiza sus antecedentes y diagnostica su situación y estado.</v>
      </c>
      <c r="D10" s="163" t="str">
        <f ca="1">bd!E2</f>
        <v/>
      </c>
      <c r="E10" s="163" t="str">
        <f ca="1">bd!F2</f>
        <v/>
      </c>
      <c r="F10" s="163" t="str">
        <f ca="1">bd!G2</f>
        <v/>
      </c>
      <c r="G10" s="163" t="str">
        <f ca="1">bd!H2</f>
        <v/>
      </c>
      <c r="H10" s="163" t="str">
        <f ca="1">bd!I2</f>
        <v/>
      </c>
      <c r="I10" s="91">
        <f ca="1">SUM(D10:H10)</f>
        <v>0</v>
      </c>
      <c r="J10" s="156" t="str">
        <f ca="1">IFERROR(D10/$I10,"")</f>
        <v/>
      </c>
      <c r="K10" s="156" t="str">
        <f t="shared" ref="K10:N13" ca="1" si="2">IFERROR(E10/$I10,"")</f>
        <v/>
      </c>
      <c r="L10" s="156" t="str">
        <f t="shared" ca="1" si="2"/>
        <v/>
      </c>
      <c r="M10" s="156" t="str">
        <f t="shared" ca="1" si="2"/>
        <v/>
      </c>
      <c r="N10" s="156" t="str">
        <f t="shared" ca="1" si="2"/>
        <v/>
      </c>
      <c r="O10" s="156" t="str">
        <f ca="1">IFERROR(J10+K10,"")</f>
        <v/>
      </c>
      <c r="P10" s="10" t="str">
        <f ca="1">O10</f>
        <v/>
      </c>
      <c r="S10" s="110"/>
    </row>
    <row r="11" spans="2:19" ht="30" customHeight="1" thickBot="1" x14ac:dyDescent="0.3">
      <c r="B11" s="146">
        <f>bd!B3</f>
        <v>1.2</v>
      </c>
      <c r="C11" s="161" t="str">
        <f>bd!C3</f>
        <v xml:space="preserve">Propone y compara soluciones prácticas y realizables, y selecciona justificadamente la más adecuada. </v>
      </c>
      <c r="D11" s="163" t="str">
        <f ca="1">bd!E3</f>
        <v/>
      </c>
      <c r="E11" s="163" t="str">
        <f ca="1">bd!F3</f>
        <v/>
      </c>
      <c r="F11" s="163" t="str">
        <f ca="1">bd!G3</f>
        <v/>
      </c>
      <c r="G11" s="163" t="str">
        <f ca="1">bd!H3</f>
        <v/>
      </c>
      <c r="H11" s="163" t="str">
        <f ca="1">bd!I3</f>
        <v/>
      </c>
      <c r="I11" s="91">
        <f ca="1">SUM(D11:H11)</f>
        <v>0</v>
      </c>
      <c r="J11" s="156" t="str">
        <f t="shared" ref="J11:J13" ca="1" si="3">IFERROR(D11/$I11,"")</f>
        <v/>
      </c>
      <c r="K11" s="156" t="str">
        <f t="shared" ca="1" si="2"/>
        <v/>
      </c>
      <c r="L11" s="156" t="str">
        <f t="shared" ca="1" si="2"/>
        <v/>
      </c>
      <c r="M11" s="156" t="str">
        <f t="shared" ca="1" si="2"/>
        <v/>
      </c>
      <c r="N11" s="156" t="str">
        <f t="shared" ca="1" si="2"/>
        <v/>
      </c>
      <c r="O11" s="156" t="str">
        <f t="shared" ref="O11:O13" ca="1" si="4">IFERROR(J11+K11,"")</f>
        <v/>
      </c>
      <c r="P11" s="10" t="str">
        <f t="shared" ref="P11:P69" ca="1" si="5">O11</f>
        <v/>
      </c>
      <c r="S11" s="110"/>
    </row>
    <row r="12" spans="2:19" ht="30" customHeight="1" thickBot="1" x14ac:dyDescent="0.3">
      <c r="B12" s="146">
        <f>bd!B4</f>
        <v>1.3</v>
      </c>
      <c r="C12" s="161" t="str">
        <f>bd!C4</f>
        <v>Desarrolla la solución aplicando correctamente los conceptos y métodos de las matemáticas y las ciencias.</v>
      </c>
      <c r="D12" s="163" t="str">
        <f ca="1">bd!E4</f>
        <v/>
      </c>
      <c r="E12" s="163" t="str">
        <f ca="1">bd!F4</f>
        <v/>
      </c>
      <c r="F12" s="163" t="str">
        <f ca="1">bd!G4</f>
        <v/>
      </c>
      <c r="G12" s="163" t="str">
        <f ca="1">bd!H4</f>
        <v/>
      </c>
      <c r="H12" s="163" t="str">
        <f ca="1">bd!I4</f>
        <v/>
      </c>
      <c r="I12" s="91">
        <f ca="1">SUM(D12:H12)</f>
        <v>0</v>
      </c>
      <c r="J12" s="156" t="str">
        <f t="shared" ca="1" si="3"/>
        <v/>
      </c>
      <c r="K12" s="156" t="str">
        <f t="shared" ca="1" si="2"/>
        <v/>
      </c>
      <c r="L12" s="156" t="str">
        <f t="shared" ca="1" si="2"/>
        <v/>
      </c>
      <c r="M12" s="156" t="str">
        <f t="shared" ca="1" si="2"/>
        <v/>
      </c>
      <c r="N12" s="156" t="str">
        <f t="shared" ca="1" si="2"/>
        <v/>
      </c>
      <c r="O12" s="156" t="str">
        <f t="shared" ca="1" si="4"/>
        <v/>
      </c>
      <c r="P12" s="10" t="str">
        <f t="shared" ca="1" si="5"/>
        <v/>
      </c>
      <c r="S12" s="110"/>
    </row>
    <row r="13" spans="2:19" ht="30" customHeight="1" thickBot="1" x14ac:dyDescent="0.3">
      <c r="B13" s="146">
        <f>bd!B5</f>
        <v>1.4</v>
      </c>
      <c r="C13" s="161" t="str">
        <f>bd!C5</f>
        <v xml:space="preserve">Usa los métodos, técnicas y herramientas de la Química básica y aplicada para el planteamiento, descripción y solución de problemas.    </v>
      </c>
      <c r="D13" s="163" t="str">
        <f ca="1">bd!E5</f>
        <v/>
      </c>
      <c r="E13" s="163" t="str">
        <f ca="1">bd!F5</f>
        <v/>
      </c>
      <c r="F13" s="163" t="str">
        <f ca="1">bd!G5</f>
        <v/>
      </c>
      <c r="G13" s="163" t="str">
        <f ca="1">bd!H5</f>
        <v/>
      </c>
      <c r="H13" s="163" t="str">
        <f ca="1">bd!I5</f>
        <v/>
      </c>
      <c r="I13" s="91">
        <f ca="1">SUM(D13:H13)</f>
        <v>0</v>
      </c>
      <c r="J13" s="156" t="str">
        <f t="shared" ca="1" si="3"/>
        <v/>
      </c>
      <c r="K13" s="156" t="str">
        <f t="shared" ca="1" si="2"/>
        <v/>
      </c>
      <c r="L13" s="156" t="str">
        <f t="shared" ca="1" si="2"/>
        <v/>
      </c>
      <c r="M13" s="156" t="str">
        <f t="shared" ca="1" si="2"/>
        <v/>
      </c>
      <c r="N13" s="156" t="str">
        <f t="shared" ca="1" si="2"/>
        <v/>
      </c>
      <c r="O13" s="156" t="str">
        <f t="shared" ca="1" si="4"/>
        <v/>
      </c>
      <c r="P13" s="10" t="str">
        <f t="shared" ca="1" si="5"/>
        <v/>
      </c>
      <c r="S13" s="110"/>
    </row>
    <row r="14" spans="2:19" ht="16.5" thickBot="1" x14ac:dyDescent="0.3">
      <c r="C14" s="83"/>
      <c r="D14" s="39"/>
      <c r="E14" s="39"/>
      <c r="F14" s="39"/>
      <c r="G14" s="39"/>
      <c r="H14" s="39"/>
      <c r="I14" s="93"/>
      <c r="J14" s="32"/>
      <c r="K14" s="32"/>
      <c r="L14" s="32"/>
      <c r="M14" s="32"/>
      <c r="N14" s="32"/>
      <c r="O14" s="32"/>
      <c r="P14" s="10"/>
      <c r="S14" s="110"/>
    </row>
    <row r="15" spans="2:19" ht="16.5" thickBot="1" x14ac:dyDescent="0.3">
      <c r="C15" s="79" t="s">
        <v>211</v>
      </c>
      <c r="D15" s="27">
        <v>5</v>
      </c>
      <c r="E15" s="27">
        <v>4</v>
      </c>
      <c r="F15" s="27">
        <v>3</v>
      </c>
      <c r="G15" s="27">
        <v>2</v>
      </c>
      <c r="H15" s="27">
        <v>1</v>
      </c>
      <c r="I15" s="93"/>
      <c r="J15" s="155">
        <v>5</v>
      </c>
      <c r="K15" s="155">
        <v>4</v>
      </c>
      <c r="L15" s="155">
        <v>3</v>
      </c>
      <c r="M15" s="155">
        <v>2</v>
      </c>
      <c r="N15" s="155">
        <v>1</v>
      </c>
      <c r="O15" s="155" t="s">
        <v>180</v>
      </c>
      <c r="P15" s="10"/>
      <c r="S15" s="110"/>
    </row>
    <row r="16" spans="2:19" ht="45.75" thickBot="1" x14ac:dyDescent="0.3">
      <c r="C16" s="80" t="s">
        <v>275</v>
      </c>
      <c r="D16" s="37" t="str">
        <f ca="1">IF($I16&lt;&gt;0,SUM(D18:D22),"")</f>
        <v/>
      </c>
      <c r="E16" s="37" t="str">
        <f t="shared" ref="E16:H16" ca="1" si="6">IF($I16&lt;&gt;0,SUM(E18:E22),"")</f>
        <v/>
      </c>
      <c r="F16" s="37" t="str">
        <f t="shared" ca="1" si="6"/>
        <v/>
      </c>
      <c r="G16" s="37" t="str">
        <f t="shared" ca="1" si="6"/>
        <v/>
      </c>
      <c r="H16" s="37" t="str">
        <f t="shared" ca="1" si="6"/>
        <v/>
      </c>
      <c r="I16" s="91">
        <f ca="1">SUM(I18:I22)</f>
        <v>0</v>
      </c>
      <c r="J16" s="156" t="str">
        <f ca="1">IF($I16&lt;&gt;0,D16/$I16,"")</f>
        <v/>
      </c>
      <c r="K16" s="156" t="str">
        <f t="shared" ref="K16:N16" ca="1" si="7">IF($I16&lt;&gt;0,E16/$I16,"")</f>
        <v/>
      </c>
      <c r="L16" s="156" t="str">
        <f t="shared" ca="1" si="7"/>
        <v/>
      </c>
      <c r="M16" s="156" t="str">
        <f t="shared" ca="1" si="7"/>
        <v/>
      </c>
      <c r="N16" s="156" t="str">
        <f t="shared" ca="1" si="7"/>
        <v/>
      </c>
      <c r="O16" s="157" t="str">
        <f ca="1">IFERROR(AVERAGE(O18:O22),"")</f>
        <v/>
      </c>
      <c r="P16" s="10"/>
    </row>
    <row r="17" spans="2:19" ht="15.75" thickBot="1" x14ac:dyDescent="0.3">
      <c r="C17" s="81" t="s">
        <v>21</v>
      </c>
      <c r="D17" s="29"/>
      <c r="E17" s="29"/>
      <c r="F17" s="29"/>
      <c r="G17" s="29"/>
      <c r="H17" s="30"/>
      <c r="I17" s="92"/>
      <c r="J17" s="155"/>
      <c r="K17" s="155"/>
      <c r="L17" s="155"/>
      <c r="M17" s="155"/>
      <c r="N17" s="155"/>
      <c r="O17" s="158"/>
      <c r="P17" s="10"/>
    </row>
    <row r="18" spans="2:19" ht="45" customHeight="1" thickBot="1" x14ac:dyDescent="0.3">
      <c r="B18" s="146">
        <f>bd!B6</f>
        <v>2.1</v>
      </c>
      <c r="C18" s="82" t="str">
        <f>bd!C6</f>
        <v>Interpreta requerimientos y necesidades y los traduce en especificaciones de un proyecto de diseño de Química básica o aplicada.</v>
      </c>
      <c r="D18" s="38" t="str">
        <f ca="1">bd!E6</f>
        <v/>
      </c>
      <c r="E18" s="38" t="str">
        <f ca="1">bd!F6</f>
        <v/>
      </c>
      <c r="F18" s="38" t="str">
        <f ca="1">bd!G6</f>
        <v/>
      </c>
      <c r="G18" s="38" t="str">
        <f ca="1">bd!H6</f>
        <v/>
      </c>
      <c r="H18" s="38" t="str">
        <f ca="1">bd!I6</f>
        <v/>
      </c>
      <c r="I18" s="91">
        <f ca="1">SUM(D18:H18)</f>
        <v>0</v>
      </c>
      <c r="J18" s="156" t="str">
        <f ca="1">IFERROR(D18/$I18,"")</f>
        <v/>
      </c>
      <c r="K18" s="156" t="str">
        <f ca="1">IFERROR(E18/$I18,"")</f>
        <v/>
      </c>
      <c r="L18" s="156" t="str">
        <f ca="1">IFERROR(F18/$I18,"")</f>
        <v/>
      </c>
      <c r="M18" s="156" t="str">
        <f ca="1">IFERROR(G18/$I18,"")</f>
        <v/>
      </c>
      <c r="N18" s="156" t="str">
        <f ca="1">IFERROR(H18/$I18,"")</f>
        <v/>
      </c>
      <c r="O18" s="156" t="str">
        <f ca="1">IFERROR(J18+K18,"")</f>
        <v/>
      </c>
      <c r="P18" s="10" t="str">
        <f ca="1">O18</f>
        <v/>
      </c>
      <c r="S18" s="110"/>
    </row>
    <row r="19" spans="2:19" ht="30.75" customHeight="1" thickBot="1" x14ac:dyDescent="0.3">
      <c r="B19" s="146">
        <f>bd!B7</f>
        <v>2.2000000000000002</v>
      </c>
      <c r="C19" s="82" t="str">
        <f>bd!C7</f>
        <v>Analiza información técnica/científica identificando las contribuciones relevantes aplicables al problema de diseño.</v>
      </c>
      <c r="D19" s="40" t="str">
        <f ca="1">bd!E7</f>
        <v/>
      </c>
      <c r="E19" s="40" t="str">
        <f ca="1">bd!F7</f>
        <v/>
      </c>
      <c r="F19" s="40" t="str">
        <f ca="1">bd!G7</f>
        <v/>
      </c>
      <c r="G19" s="40" t="str">
        <f ca="1">bd!H7</f>
        <v/>
      </c>
      <c r="H19" s="40" t="str">
        <f ca="1">bd!I7</f>
        <v/>
      </c>
      <c r="I19" s="91">
        <f t="shared" ref="I19:I22" ca="1" si="8">SUM(D19:H19)</f>
        <v>0</v>
      </c>
      <c r="J19" s="156" t="str">
        <f ca="1">IFERROR(D19/$I19,"")</f>
        <v/>
      </c>
      <c r="K19" s="156" t="str">
        <f t="shared" ref="K19:N22" ca="1" si="9">IFERROR(E19/$I19,"")</f>
        <v/>
      </c>
      <c r="L19" s="156" t="str">
        <f t="shared" ca="1" si="9"/>
        <v/>
      </c>
      <c r="M19" s="156" t="str">
        <f t="shared" ca="1" si="9"/>
        <v/>
      </c>
      <c r="N19" s="156" t="str">
        <f t="shared" ca="1" si="9"/>
        <v/>
      </c>
      <c r="O19" s="156" t="str">
        <f ca="1">IFERROR(J19+K19,"")</f>
        <v/>
      </c>
      <c r="P19" s="10" t="str">
        <f t="shared" ca="1" si="5"/>
        <v/>
      </c>
    </row>
    <row r="20" spans="2:19" ht="45" customHeight="1" thickBot="1" x14ac:dyDescent="0.3">
      <c r="B20" s="146">
        <f>bd!B8</f>
        <v>2.2999999999999998</v>
      </c>
      <c r="C20" s="82" t="str">
        <f>bd!C8</f>
        <v>Propone alternativas de solución, y selecciona la más adecuada con criterios de sostenibilidad y racionalidad técnica y económica.</v>
      </c>
      <c r="D20" s="40" t="str">
        <f ca="1">bd!E8</f>
        <v/>
      </c>
      <c r="E20" s="40" t="str">
        <f ca="1">bd!F8</f>
        <v/>
      </c>
      <c r="F20" s="40" t="str">
        <f ca="1">bd!G8</f>
        <v/>
      </c>
      <c r="G20" s="40" t="str">
        <f ca="1">bd!H8</f>
        <v/>
      </c>
      <c r="H20" s="40" t="str">
        <f ca="1">bd!I8</f>
        <v/>
      </c>
      <c r="I20" s="91">
        <f t="shared" ca="1" si="8"/>
        <v>0</v>
      </c>
      <c r="J20" s="156" t="str">
        <f t="shared" ref="J20:J21" ca="1" si="10">IFERROR(D20/$I20,"")</f>
        <v/>
      </c>
      <c r="K20" s="156" t="str">
        <f t="shared" ca="1" si="9"/>
        <v/>
      </c>
      <c r="L20" s="156" t="str">
        <f t="shared" ca="1" si="9"/>
        <v/>
      </c>
      <c r="M20" s="156" t="str">
        <f t="shared" ca="1" si="9"/>
        <v/>
      </c>
      <c r="N20" s="156" t="str">
        <f t="shared" ca="1" si="9"/>
        <v/>
      </c>
      <c r="O20" s="156" t="str">
        <f t="shared" ref="O20:O21" ca="1" si="11">IFERROR(J20+K20,"")</f>
        <v/>
      </c>
      <c r="P20" s="10" t="str">
        <f t="shared" ca="1" si="5"/>
        <v/>
      </c>
    </row>
    <row r="21" spans="2:19"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8"/>
        <v>0</v>
      </c>
      <c r="J21" s="156" t="str">
        <f t="shared" ca="1" si="10"/>
        <v/>
      </c>
      <c r="K21" s="156" t="str">
        <f t="shared" ca="1" si="9"/>
        <v/>
      </c>
      <c r="L21" s="156" t="str">
        <f t="shared" ca="1" si="9"/>
        <v/>
      </c>
      <c r="M21" s="156" t="str">
        <f t="shared" ca="1" si="9"/>
        <v/>
      </c>
      <c r="N21" s="156" t="str">
        <f t="shared" ca="1" si="9"/>
        <v/>
      </c>
      <c r="O21" s="156" t="str">
        <f t="shared" ca="1" si="11"/>
        <v/>
      </c>
      <c r="P21" s="10" t="str">
        <f t="shared" ca="1" si="5"/>
        <v/>
      </c>
    </row>
    <row r="22" spans="2:19" ht="30.75" thickBot="1" x14ac:dyDescent="0.3">
      <c r="B22" s="146">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6" t="str">
        <f ca="1">IFERROR(D22/$I22,"")</f>
        <v/>
      </c>
      <c r="K22" s="156" t="str">
        <f t="shared" ca="1" si="9"/>
        <v/>
      </c>
      <c r="L22" s="156" t="str">
        <f t="shared" ca="1" si="9"/>
        <v/>
      </c>
      <c r="M22" s="156" t="str">
        <f t="shared" ca="1" si="9"/>
        <v/>
      </c>
      <c r="N22" s="156" t="str">
        <f t="shared" ca="1" si="9"/>
        <v/>
      </c>
      <c r="O22" s="156"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212</v>
      </c>
      <c r="D24" s="27">
        <v>5</v>
      </c>
      <c r="E24" s="27">
        <v>4</v>
      </c>
      <c r="F24" s="27">
        <v>3</v>
      </c>
      <c r="G24" s="27">
        <v>2</v>
      </c>
      <c r="H24" s="27">
        <v>1</v>
      </c>
      <c r="I24" s="93"/>
      <c r="J24" s="155">
        <v>5</v>
      </c>
      <c r="K24" s="155">
        <v>4</v>
      </c>
      <c r="L24" s="155">
        <v>3</v>
      </c>
      <c r="M24" s="155">
        <v>2</v>
      </c>
      <c r="N24" s="155">
        <v>1</v>
      </c>
      <c r="O24" s="155" t="s">
        <v>180</v>
      </c>
      <c r="P24" s="10"/>
    </row>
    <row r="25" spans="2:19" ht="45.75" thickBot="1" x14ac:dyDescent="0.3">
      <c r="C25" s="80" t="s">
        <v>276</v>
      </c>
      <c r="D25" s="37" t="str">
        <f ca="1">IF($I25&lt;&gt;0,SUM(D27:D32),"")</f>
        <v/>
      </c>
      <c r="E25" s="37" t="str">
        <f t="shared" ref="E25:H25" ca="1" si="12">IF($I25&lt;&gt;0,SUM(E27:E32),"")</f>
        <v/>
      </c>
      <c r="F25" s="37" t="str">
        <f t="shared" ca="1" si="12"/>
        <v/>
      </c>
      <c r="G25" s="37" t="str">
        <f t="shared" ca="1" si="12"/>
        <v/>
      </c>
      <c r="H25" s="37" t="str">
        <f t="shared" ca="1" si="12"/>
        <v/>
      </c>
      <c r="I25" s="91">
        <f ca="1">SUM(I27:I32)</f>
        <v>0</v>
      </c>
      <c r="J25" s="156" t="str">
        <f ca="1">IF($I25&lt;&gt;0,D25/$I25,"")</f>
        <v/>
      </c>
      <c r="K25" s="156" t="str">
        <f ca="1">IF($I25&lt;&gt;0,E25/$I25,"")</f>
        <v/>
      </c>
      <c r="L25" s="156" t="str">
        <f ca="1">IF($I25&lt;&gt;0,F25/$I25,"")</f>
        <v/>
      </c>
      <c r="M25" s="156" t="str">
        <f ca="1">IF($I25&lt;&gt;0,G25/$I25,"")</f>
        <v/>
      </c>
      <c r="N25" s="156" t="str">
        <f ca="1">IF($I25&lt;&gt;0,H25/$I25,"")</f>
        <v/>
      </c>
      <c r="O25" s="157" t="str">
        <f ca="1">IFERROR(AVERAGE(O27:O32),"")</f>
        <v/>
      </c>
      <c r="P25" s="10"/>
    </row>
    <row r="26" spans="2:19" ht="15.75" thickBot="1" x14ac:dyDescent="0.3">
      <c r="C26" s="81" t="s">
        <v>21</v>
      </c>
      <c r="D26" s="29"/>
      <c r="E26" s="29"/>
      <c r="F26" s="29"/>
      <c r="G26" s="29"/>
      <c r="H26" s="30"/>
      <c r="I26" s="92"/>
      <c r="J26" s="155"/>
      <c r="K26" s="155"/>
      <c r="L26" s="155"/>
      <c r="M26" s="155"/>
      <c r="N26" s="155"/>
      <c r="O26" s="158"/>
      <c r="P26" s="10"/>
    </row>
    <row r="27" spans="2:19"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13">SUM(D27:H27)</f>
        <v>0</v>
      </c>
      <c r="J27" s="156" t="str">
        <f t="shared" ref="J27:N32" ca="1" si="14">IFERROR(D27/$I27,"")</f>
        <v/>
      </c>
      <c r="K27" s="156" t="str">
        <f t="shared" ca="1" si="14"/>
        <v/>
      </c>
      <c r="L27" s="156" t="str">
        <f t="shared" ca="1" si="14"/>
        <v/>
      </c>
      <c r="M27" s="156" t="str">
        <f t="shared" ca="1" si="14"/>
        <v/>
      </c>
      <c r="N27" s="156" t="str">
        <f t="shared" ca="1" si="14"/>
        <v/>
      </c>
      <c r="O27" s="156" t="str">
        <f ca="1">IFERROR(J27+K27,"")</f>
        <v/>
      </c>
      <c r="P27" s="10" t="str">
        <f t="shared" ref="P27:P32" ca="1" si="15">O27</f>
        <v/>
      </c>
    </row>
    <row r="28" spans="2:19" ht="30.75" thickBot="1" x14ac:dyDescent="0.3">
      <c r="B28" s="146">
        <f>bd!B12</f>
        <v>3.2</v>
      </c>
      <c r="C28" s="82" t="str">
        <f>bd!C12</f>
        <v>Determina los objetivos y restricciones del experimento o prueba a realizar.</v>
      </c>
      <c r="D28" s="40" t="str">
        <f ca="1">bd!E12</f>
        <v/>
      </c>
      <c r="E28" s="40" t="str">
        <f ca="1">bd!F12</f>
        <v/>
      </c>
      <c r="F28" s="40" t="str">
        <f ca="1">bd!G12</f>
        <v/>
      </c>
      <c r="G28" s="40" t="str">
        <f ca="1">bd!H12</f>
        <v/>
      </c>
      <c r="H28" s="40" t="str">
        <f ca="1">bd!I12</f>
        <v/>
      </c>
      <c r="I28" s="91">
        <f t="shared" ca="1" si="13"/>
        <v>0</v>
      </c>
      <c r="J28" s="156" t="str">
        <f t="shared" ca="1" si="14"/>
        <v/>
      </c>
      <c r="K28" s="156" t="str">
        <f t="shared" ca="1" si="14"/>
        <v/>
      </c>
      <c r="L28" s="156" t="str">
        <f t="shared" ca="1" si="14"/>
        <v/>
      </c>
      <c r="M28" s="156" t="str">
        <f t="shared" ca="1" si="14"/>
        <v/>
      </c>
      <c r="N28" s="156" t="str">
        <f t="shared" ca="1" si="14"/>
        <v/>
      </c>
      <c r="O28" s="156" t="str">
        <f t="shared" ref="O28:O29" ca="1" si="16">IFERROR(J28+K28,"")</f>
        <v/>
      </c>
      <c r="P28" s="10" t="str">
        <f t="shared" ca="1" si="15"/>
        <v/>
      </c>
    </row>
    <row r="29" spans="2:19"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13"/>
        <v>0</v>
      </c>
      <c r="J29" s="156" t="str">
        <f t="shared" ca="1" si="14"/>
        <v/>
      </c>
      <c r="K29" s="156" t="str">
        <f t="shared" ca="1" si="14"/>
        <v/>
      </c>
      <c r="L29" s="156" t="str">
        <f t="shared" ca="1" si="14"/>
        <v/>
      </c>
      <c r="M29" s="156" t="str">
        <f t="shared" ca="1" si="14"/>
        <v/>
      </c>
      <c r="N29" s="156" t="str">
        <f t="shared" ca="1" si="14"/>
        <v/>
      </c>
      <c r="O29" s="156" t="str">
        <f t="shared" ca="1" si="16"/>
        <v/>
      </c>
      <c r="P29" s="10" t="str">
        <f t="shared" ca="1" si="15"/>
        <v/>
      </c>
    </row>
    <row r="30" spans="2:19" ht="30.75" customHeight="1" thickBot="1" x14ac:dyDescent="0.3">
      <c r="B30" s="146">
        <f>bd!B14</f>
        <v>3.4</v>
      </c>
      <c r="C30" s="85" t="str">
        <f>bd!C14</f>
        <v>Analiza, interpreta y procesa datos y resultados utilizando conceptos, métodos estadísticos y criterios adecuados.</v>
      </c>
      <c r="D30" s="40" t="str">
        <f ca="1">bd!E14</f>
        <v/>
      </c>
      <c r="E30" s="40" t="str">
        <f ca="1">bd!F14</f>
        <v/>
      </c>
      <c r="F30" s="40" t="str">
        <f ca="1">bd!G14</f>
        <v/>
      </c>
      <c r="G30" s="40" t="str">
        <f ca="1">bd!H14</f>
        <v/>
      </c>
      <c r="H30" s="40" t="str">
        <f ca="1">bd!I14</f>
        <v/>
      </c>
      <c r="I30" s="91">
        <f t="shared" ca="1" si="13"/>
        <v>0</v>
      </c>
      <c r="J30" s="156" t="str">
        <f t="shared" ca="1" si="14"/>
        <v/>
      </c>
      <c r="K30" s="156" t="str">
        <f t="shared" ca="1" si="14"/>
        <v/>
      </c>
      <c r="L30" s="156" t="str">
        <f t="shared" ca="1" si="14"/>
        <v/>
      </c>
      <c r="M30" s="156" t="str">
        <f t="shared" ca="1" si="14"/>
        <v/>
      </c>
      <c r="N30" s="156" t="str">
        <f t="shared" ca="1" si="14"/>
        <v/>
      </c>
      <c r="O30" s="156" t="str">
        <f ca="1">IFERROR(J30+K30,"")</f>
        <v/>
      </c>
      <c r="P30" s="10" t="str">
        <f t="shared" ca="1" si="15"/>
        <v/>
      </c>
    </row>
    <row r="31" spans="2:19"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13"/>
        <v>0</v>
      </c>
      <c r="J31" s="156" t="str">
        <f t="shared" ca="1" si="14"/>
        <v/>
      </c>
      <c r="K31" s="156" t="str">
        <f t="shared" ca="1" si="14"/>
        <v/>
      </c>
      <c r="L31" s="156" t="str">
        <f t="shared" ca="1" si="14"/>
        <v/>
      </c>
      <c r="M31" s="156" t="str">
        <f t="shared" ca="1" si="14"/>
        <v/>
      </c>
      <c r="N31" s="156" t="str">
        <f t="shared" ca="1" si="14"/>
        <v/>
      </c>
      <c r="O31" s="156" t="str">
        <f ca="1">IFERROR(J31+K31,"")</f>
        <v/>
      </c>
      <c r="P31" s="10" t="str">
        <f t="shared" ca="1" si="15"/>
        <v/>
      </c>
    </row>
    <row r="32" spans="2:19"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13"/>
        <v>0</v>
      </c>
      <c r="J32" s="156" t="str">
        <f t="shared" ca="1" si="14"/>
        <v/>
      </c>
      <c r="K32" s="156" t="str">
        <f t="shared" ca="1" si="14"/>
        <v/>
      </c>
      <c r="L32" s="156" t="str">
        <f t="shared" ca="1" si="14"/>
        <v/>
      </c>
      <c r="M32" s="156" t="str">
        <f t="shared" ca="1" si="14"/>
        <v/>
      </c>
      <c r="N32" s="156" t="str">
        <f t="shared" ca="1" si="14"/>
        <v/>
      </c>
      <c r="O32" s="156" t="str">
        <f ca="1">IFERROR(J32+K32,"")</f>
        <v/>
      </c>
      <c r="P32" s="10" t="str">
        <f t="shared" ca="1" si="15"/>
        <v/>
      </c>
    </row>
    <row r="33" spans="2:16" ht="15.75" thickBot="1" x14ac:dyDescent="0.3">
      <c r="C33" s="88"/>
      <c r="D33" s="41"/>
      <c r="E33" s="41"/>
      <c r="F33" s="41"/>
      <c r="G33" s="41"/>
      <c r="H33" s="41"/>
      <c r="I33" s="93"/>
      <c r="J33" s="33"/>
      <c r="K33" s="33"/>
      <c r="L33" s="33"/>
      <c r="M33" s="33"/>
      <c r="N33" s="33"/>
      <c r="O33" s="33"/>
      <c r="P33" s="10"/>
    </row>
    <row r="34" spans="2:16" ht="16.5" thickBot="1" x14ac:dyDescent="0.3">
      <c r="C34" s="79" t="s">
        <v>213</v>
      </c>
      <c r="D34" s="27">
        <v>5</v>
      </c>
      <c r="E34" s="27">
        <v>4</v>
      </c>
      <c r="F34" s="27">
        <v>3</v>
      </c>
      <c r="G34" s="27">
        <v>2</v>
      </c>
      <c r="H34" s="27">
        <v>1</v>
      </c>
      <c r="I34" s="93"/>
      <c r="J34" s="155">
        <v>5</v>
      </c>
      <c r="K34" s="155">
        <v>4</v>
      </c>
      <c r="L34" s="155">
        <v>3</v>
      </c>
      <c r="M34" s="155">
        <v>2</v>
      </c>
      <c r="N34" s="155">
        <v>1</v>
      </c>
      <c r="O34" s="155" t="s">
        <v>180</v>
      </c>
      <c r="P34" s="10"/>
    </row>
    <row r="35" spans="2:16" ht="42.75" customHeight="1" thickBot="1" x14ac:dyDescent="0.3">
      <c r="C35" s="80" t="s">
        <v>277</v>
      </c>
      <c r="D35" s="37" t="str">
        <f ca="1">IF($I35&lt;&gt;0,SUM(D37:D40),"")</f>
        <v/>
      </c>
      <c r="E35" s="37" t="str">
        <f t="shared" ref="E35:H35" ca="1" si="17">IF($I35&lt;&gt;0,SUM(E37:E40),"")</f>
        <v/>
      </c>
      <c r="F35" s="37" t="str">
        <f t="shared" ca="1" si="17"/>
        <v/>
      </c>
      <c r="G35" s="37" t="str">
        <f t="shared" ca="1" si="17"/>
        <v/>
      </c>
      <c r="H35" s="37" t="str">
        <f t="shared" ca="1" si="17"/>
        <v/>
      </c>
      <c r="I35" s="91">
        <f ca="1">SUM(I37:I40)</f>
        <v>0</v>
      </c>
      <c r="J35" s="156" t="str">
        <f ca="1">IF($I35&lt;&gt;0,D35/$I35,"")</f>
        <v/>
      </c>
      <c r="K35" s="156" t="str">
        <f t="shared" ref="K35:N35" ca="1" si="18">IF($I35&lt;&gt;0,E35/$I35,"")</f>
        <v/>
      </c>
      <c r="L35" s="156" t="str">
        <f t="shared" ca="1" si="18"/>
        <v/>
      </c>
      <c r="M35" s="156" t="str">
        <f t="shared" ca="1" si="18"/>
        <v/>
      </c>
      <c r="N35" s="156" t="str">
        <f t="shared" ca="1" si="18"/>
        <v/>
      </c>
      <c r="O35" s="157" t="str">
        <f ca="1">IFERROR(AVERAGE(O37:O40),"")</f>
        <v/>
      </c>
      <c r="P35" s="10"/>
    </row>
    <row r="36" spans="2:16" ht="15.75" thickBot="1" x14ac:dyDescent="0.3">
      <c r="C36" s="81" t="s">
        <v>21</v>
      </c>
      <c r="D36" s="29"/>
      <c r="E36" s="29"/>
      <c r="F36" s="29"/>
      <c r="G36" s="29"/>
      <c r="H36" s="30"/>
      <c r="I36" s="92"/>
      <c r="J36" s="155"/>
      <c r="K36" s="155"/>
      <c r="L36" s="155"/>
      <c r="M36" s="155"/>
      <c r="N36" s="155"/>
      <c r="O36" s="158"/>
      <c r="P36" s="10"/>
    </row>
    <row r="37" spans="2:16"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c r="J37" s="156" t="str">
        <f t="shared" ref="J37:J38" ca="1" si="19">IFERROR(D37/$I37,"")</f>
        <v/>
      </c>
      <c r="K37" s="156" t="str">
        <f t="shared" ref="K37:N38" ca="1" si="20">IFERROR(E37/$I37,"")</f>
        <v/>
      </c>
      <c r="L37" s="156" t="str">
        <f t="shared" ca="1" si="20"/>
        <v/>
      </c>
      <c r="M37" s="156" t="str">
        <f t="shared" ca="1" si="20"/>
        <v/>
      </c>
      <c r="N37" s="156" t="str">
        <f t="shared" ca="1" si="20"/>
        <v/>
      </c>
      <c r="O37" s="156" t="str">
        <f t="shared" ref="O37:O38" ca="1" si="21">IFERROR(J37+K37,"")</f>
        <v/>
      </c>
      <c r="P37" s="10" t="str">
        <f t="shared" ca="1" si="5"/>
        <v/>
      </c>
    </row>
    <row r="38" spans="2:16" ht="30.75" customHeight="1" thickBot="1" x14ac:dyDescent="0.3">
      <c r="B38" s="146">
        <f>bd!B18</f>
        <v>4.2</v>
      </c>
      <c r="C38" s="85" t="str">
        <f>bd!C18</f>
        <v>Elabora documentación técnica clara y precisa usando normas, simbología y terminología propios del campo de aplicación.</v>
      </c>
      <c r="D38" s="40" t="str">
        <f ca="1">bd!E18</f>
        <v/>
      </c>
      <c r="E38" s="40" t="str">
        <f ca="1">bd!F18</f>
        <v/>
      </c>
      <c r="F38" s="40" t="str">
        <f ca="1">bd!G18</f>
        <v/>
      </c>
      <c r="G38" s="40" t="str">
        <f ca="1">bd!H18</f>
        <v/>
      </c>
      <c r="H38" s="40" t="str">
        <f ca="1">bd!I18</f>
        <v/>
      </c>
      <c r="I38" s="91">
        <f ca="1">SUM(D38:H38)</f>
        <v>0</v>
      </c>
      <c r="J38" s="156" t="str">
        <f t="shared" ca="1" si="19"/>
        <v/>
      </c>
      <c r="K38" s="156" t="str">
        <f t="shared" ca="1" si="20"/>
        <v/>
      </c>
      <c r="L38" s="156" t="str">
        <f t="shared" ca="1" si="20"/>
        <v/>
      </c>
      <c r="M38" s="156" t="str">
        <f t="shared" ca="1" si="20"/>
        <v/>
      </c>
      <c r="N38" s="156" t="str">
        <f t="shared" ca="1" si="20"/>
        <v/>
      </c>
      <c r="O38" s="156" t="str">
        <f t="shared" ca="1" si="21"/>
        <v/>
      </c>
      <c r="P38" s="10" t="str">
        <f t="shared" ca="1" si="5"/>
        <v/>
      </c>
    </row>
    <row r="39" spans="2:16" ht="30.75" thickBot="1" x14ac:dyDescent="0.3">
      <c r="B39" s="146">
        <f>bd!B19</f>
        <v>4.3</v>
      </c>
      <c r="C39" s="80" t="str">
        <f>bd!C19</f>
        <v>Adecúa su discurso según el tipo de audiencia para lograr el entendimiento y la interpretación esperados.</v>
      </c>
      <c r="D39" s="40" t="str">
        <f ca="1">bd!E19</f>
        <v/>
      </c>
      <c r="E39" s="40" t="str">
        <f ca="1">bd!F19</f>
        <v/>
      </c>
      <c r="F39" s="40" t="str">
        <f ca="1">bd!G19</f>
        <v/>
      </c>
      <c r="G39" s="40" t="str">
        <f ca="1">bd!H19</f>
        <v/>
      </c>
      <c r="H39" s="40" t="str">
        <f ca="1">bd!I19</f>
        <v/>
      </c>
      <c r="I39" s="91">
        <f ca="1">SUM(D39:H39)</f>
        <v>0</v>
      </c>
      <c r="J39" s="156" t="str">
        <f t="shared" ref="J39:N40" ca="1" si="22">IFERROR(D39/$I39,"")</f>
        <v/>
      </c>
      <c r="K39" s="156" t="str">
        <f t="shared" ca="1" si="22"/>
        <v/>
      </c>
      <c r="L39" s="156" t="str">
        <f t="shared" ca="1" si="22"/>
        <v/>
      </c>
      <c r="M39" s="156" t="str">
        <f t="shared" ca="1" si="22"/>
        <v/>
      </c>
      <c r="N39" s="156" t="str">
        <f t="shared" ca="1" si="22"/>
        <v/>
      </c>
      <c r="O39" s="156" t="str">
        <f ca="1">IFERROR(J39+K39,"")</f>
        <v/>
      </c>
      <c r="P39" s="10" t="str">
        <f ca="1">O39</f>
        <v/>
      </c>
    </row>
    <row r="40" spans="2:16" ht="31.5" customHeight="1" thickBot="1" x14ac:dyDescent="0.3">
      <c r="B40" s="146">
        <f>bd!B20</f>
        <v>4.4000000000000004</v>
      </c>
      <c r="C40" s="80" t="str">
        <f>bd!C20</f>
        <v>Comprende textos técnicos en inglés.</v>
      </c>
      <c r="D40" s="40" t="str">
        <f ca="1">bd!E20</f>
        <v/>
      </c>
      <c r="E40" s="40" t="str">
        <f ca="1">bd!F20</f>
        <v/>
      </c>
      <c r="F40" s="40" t="str">
        <f ca="1">bd!G20</f>
        <v/>
      </c>
      <c r="G40" s="40" t="str">
        <f ca="1">bd!H20</f>
        <v/>
      </c>
      <c r="H40" s="40" t="str">
        <f ca="1">bd!I20</f>
        <v/>
      </c>
      <c r="I40" s="91">
        <f ca="1">SUM(D40:H40)</f>
        <v>0</v>
      </c>
      <c r="J40" s="156" t="str">
        <f t="shared" ca="1" si="22"/>
        <v/>
      </c>
      <c r="K40" s="156" t="str">
        <f t="shared" ca="1" si="22"/>
        <v/>
      </c>
      <c r="L40" s="156" t="str">
        <f t="shared" ca="1" si="22"/>
        <v/>
      </c>
      <c r="M40" s="156" t="str">
        <f t="shared" ca="1" si="22"/>
        <v/>
      </c>
      <c r="N40" s="156" t="str">
        <f t="shared" ca="1" si="22"/>
        <v/>
      </c>
      <c r="O40" s="156" t="str">
        <f t="shared" ref="O40" ca="1" si="23">IFERROR(J40+K40,"")</f>
        <v/>
      </c>
      <c r="P40" s="10" t="str">
        <f ca="1">O40</f>
        <v/>
      </c>
    </row>
    <row r="41" spans="2:16" ht="14.25" customHeight="1" thickBot="1" x14ac:dyDescent="0.3">
      <c r="C41" s="84"/>
      <c r="D41" s="41"/>
      <c r="E41" s="41"/>
      <c r="F41" s="41"/>
      <c r="G41" s="41"/>
      <c r="H41" s="41"/>
      <c r="I41" s="93"/>
      <c r="J41" s="33"/>
      <c r="K41" s="33"/>
      <c r="L41" s="33"/>
      <c r="M41" s="33"/>
      <c r="N41" s="33"/>
      <c r="O41" s="33"/>
      <c r="P41" s="10"/>
    </row>
    <row r="42" spans="2:16" ht="16.5" thickBot="1" x14ac:dyDescent="0.3">
      <c r="C42" s="79" t="s">
        <v>214</v>
      </c>
      <c r="D42" s="27">
        <v>5</v>
      </c>
      <c r="E42" s="27">
        <v>4</v>
      </c>
      <c r="F42" s="27">
        <v>3</v>
      </c>
      <c r="G42" s="27">
        <v>2</v>
      </c>
      <c r="H42" s="27">
        <v>1</v>
      </c>
      <c r="I42" s="93"/>
      <c r="J42" s="155">
        <v>5</v>
      </c>
      <c r="K42" s="155">
        <v>4</v>
      </c>
      <c r="L42" s="155">
        <v>3</v>
      </c>
      <c r="M42" s="155">
        <v>2</v>
      </c>
      <c r="N42" s="155">
        <v>1</v>
      </c>
      <c r="O42" s="155" t="s">
        <v>180</v>
      </c>
      <c r="P42" s="10"/>
    </row>
    <row r="43" spans="2:16" ht="30.75" thickBot="1" x14ac:dyDescent="0.3">
      <c r="C43" s="80" t="s">
        <v>278</v>
      </c>
      <c r="D43" s="37" t="str">
        <f ca="1">IF($I43&lt;&gt;0,SUM(D45:D48),"")</f>
        <v/>
      </c>
      <c r="E43" s="37" t="str">
        <f t="shared" ref="E43:H43" ca="1" si="24">IF($I43&lt;&gt;0,SUM(E45:E48),"")</f>
        <v/>
      </c>
      <c r="F43" s="37" t="str">
        <f t="shared" ca="1" si="24"/>
        <v/>
      </c>
      <c r="G43" s="37" t="str">
        <f t="shared" ca="1" si="24"/>
        <v/>
      </c>
      <c r="H43" s="37" t="str">
        <f t="shared" ca="1" si="24"/>
        <v/>
      </c>
      <c r="I43" s="91">
        <f ca="1">SUM(I45:I48)</f>
        <v>0</v>
      </c>
      <c r="J43" s="156" t="str">
        <f ca="1">IF($I43&lt;&gt;0,D43/$I43,"")</f>
        <v/>
      </c>
      <c r="K43" s="156" t="str">
        <f t="shared" ref="K43:N43" ca="1" si="25">IF($I43&lt;&gt;0,E43/$I43,"")</f>
        <v/>
      </c>
      <c r="L43" s="156" t="str">
        <f t="shared" ca="1" si="25"/>
        <v/>
      </c>
      <c r="M43" s="156" t="str">
        <f t="shared" ca="1" si="25"/>
        <v/>
      </c>
      <c r="N43" s="156" t="str">
        <f t="shared" ca="1" si="25"/>
        <v/>
      </c>
      <c r="O43" s="157" t="str">
        <f ca="1">IFERROR(AVERAGE(O45:O48),"")</f>
        <v/>
      </c>
      <c r="P43" s="10"/>
    </row>
    <row r="44" spans="2:16" ht="15.75" thickBot="1" x14ac:dyDescent="0.3">
      <c r="C44" s="81" t="s">
        <v>21</v>
      </c>
      <c r="D44" s="29"/>
      <c r="E44" s="29"/>
      <c r="F44" s="29"/>
      <c r="G44" s="29"/>
      <c r="H44" s="30"/>
      <c r="I44" s="92"/>
      <c r="J44" s="155"/>
      <c r="K44" s="155"/>
      <c r="L44" s="155"/>
      <c r="M44" s="155"/>
      <c r="N44" s="155"/>
      <c r="O44" s="158"/>
      <c r="P44" s="10"/>
    </row>
    <row r="45" spans="2:16" ht="45.75" customHeight="1" thickBot="1" x14ac:dyDescent="0.3">
      <c r="B45" s="147" t="str">
        <f>bd!B21</f>
        <v>5.a.1</v>
      </c>
      <c r="C45" s="80" t="str">
        <f>bd!C21</f>
        <v>Anticipa las implicaciones de sus decisiones y los resultados de sus acciones y proyectos tomando en consideración el interés común y el beneficio social.</v>
      </c>
      <c r="D45" s="40" t="str">
        <f ca="1">bd!E21</f>
        <v/>
      </c>
      <c r="E45" s="40" t="str">
        <f ca="1">bd!F21</f>
        <v/>
      </c>
      <c r="F45" s="40" t="str">
        <f ca="1">bd!G21</f>
        <v/>
      </c>
      <c r="G45" s="40" t="str">
        <f ca="1">bd!H21</f>
        <v/>
      </c>
      <c r="H45" s="40" t="str">
        <f ca="1">bd!I21</f>
        <v/>
      </c>
      <c r="I45" s="91">
        <f ca="1">SUM(D45:H45)</f>
        <v>0</v>
      </c>
      <c r="J45" s="156" t="str">
        <f ca="1">IFERROR(D45/$I45,"")</f>
        <v/>
      </c>
      <c r="K45" s="156" t="str">
        <f t="shared" ref="K45:N47" ca="1" si="26">IFERROR(E45/$I45,"")</f>
        <v/>
      </c>
      <c r="L45" s="156" t="str">
        <f t="shared" ca="1" si="26"/>
        <v/>
      </c>
      <c r="M45" s="156" t="str">
        <f t="shared" ca="1" si="26"/>
        <v/>
      </c>
      <c r="N45" s="156" t="str">
        <f t="shared" ca="1" si="26"/>
        <v/>
      </c>
      <c r="O45" s="156" t="str">
        <f ca="1">IFERROR(J45+K45,"")</f>
        <v/>
      </c>
      <c r="P45" s="10" t="str">
        <f t="shared" ca="1" si="5"/>
        <v/>
      </c>
    </row>
    <row r="46" spans="2:16"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c r="J46" s="156" t="str">
        <f t="shared" ref="J46:J47" ca="1" si="27">IFERROR(D46/$I46,"")</f>
        <v/>
      </c>
      <c r="K46" s="156" t="str">
        <f t="shared" ca="1" si="26"/>
        <v/>
      </c>
      <c r="L46" s="156" t="str">
        <f t="shared" ca="1" si="26"/>
        <v/>
      </c>
      <c r="M46" s="156" t="str">
        <f t="shared" ca="1" si="26"/>
        <v/>
      </c>
      <c r="N46" s="156" t="str">
        <f t="shared" ca="1" si="26"/>
        <v/>
      </c>
      <c r="O46" s="156" t="str">
        <f t="shared" ref="O46:O47" ca="1" si="28">IFERROR(J46+K46,"")</f>
        <v/>
      </c>
      <c r="P46" s="10" t="str">
        <f t="shared" ca="1" si="5"/>
        <v/>
      </c>
    </row>
    <row r="47" spans="2:16"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c r="J47" s="156" t="str">
        <f t="shared" ca="1" si="27"/>
        <v/>
      </c>
      <c r="K47" s="156" t="str">
        <f t="shared" ca="1" si="26"/>
        <v/>
      </c>
      <c r="L47" s="156" t="str">
        <f t="shared" ca="1" si="26"/>
        <v/>
      </c>
      <c r="M47" s="156" t="str">
        <f t="shared" ca="1" si="26"/>
        <v/>
      </c>
      <c r="N47" s="156" t="str">
        <f t="shared" ca="1" si="26"/>
        <v/>
      </c>
      <c r="O47" s="156" t="str">
        <f t="shared" ca="1" si="28"/>
        <v/>
      </c>
      <c r="P47" s="10" t="str">
        <f t="shared" ca="1" si="5"/>
        <v/>
      </c>
    </row>
    <row r="48" spans="2:16" ht="30.75" customHeight="1" thickBot="1" x14ac:dyDescent="0.3">
      <c r="B48" s="147" t="str">
        <f>bd!B24</f>
        <v>5.a.4</v>
      </c>
      <c r="C48" s="87" t="str">
        <f>bd!C24</f>
        <v>Conoce y actúa de acuerdo con el código de ética de una institución reconocida en el campo de la Química.</v>
      </c>
      <c r="D48" s="40" t="str">
        <f ca="1">bd!E24</f>
        <v/>
      </c>
      <c r="E48" s="40" t="str">
        <f ca="1">bd!F24</f>
        <v/>
      </c>
      <c r="F48" s="40" t="str">
        <f ca="1">bd!G24</f>
        <v/>
      </c>
      <c r="G48" s="40" t="str">
        <f ca="1">bd!H24</f>
        <v/>
      </c>
      <c r="H48" s="40" t="str">
        <f ca="1">bd!I24</f>
        <v/>
      </c>
      <c r="I48" s="91">
        <f ca="1">SUM(D48:H48)</f>
        <v>0</v>
      </c>
      <c r="J48" s="156" t="str">
        <f ca="1">IFERROR(D48/$I48,"")</f>
        <v/>
      </c>
      <c r="K48" s="156" t="str">
        <f ca="1">IFERROR(E48/$I48,"")</f>
        <v/>
      </c>
      <c r="L48" s="156" t="str">
        <f ca="1">IFERROR(F48/$I48,"")</f>
        <v/>
      </c>
      <c r="M48" s="156" t="str">
        <f ca="1">IFERROR(G48/$I48,"")</f>
        <v/>
      </c>
      <c r="N48" s="156" t="str">
        <f ca="1">IFERROR(H48/$I48,"")</f>
        <v/>
      </c>
      <c r="O48" s="156" t="str">
        <f ca="1">IFERROR(J48+K48,"")</f>
        <v/>
      </c>
      <c r="P48" s="10" t="str">
        <f ca="1">O48</f>
        <v/>
      </c>
    </row>
    <row r="49" spans="2:16" ht="15.75" thickBot="1" x14ac:dyDescent="0.3">
      <c r="C49" s="86"/>
      <c r="D49" s="41"/>
      <c r="E49" s="41"/>
      <c r="F49" s="41"/>
      <c r="G49" s="41"/>
      <c r="H49" s="41"/>
      <c r="I49" s="93"/>
      <c r="J49" s="33"/>
      <c r="K49" s="33"/>
      <c r="L49" s="33"/>
      <c r="M49" s="33"/>
      <c r="N49" s="33"/>
      <c r="O49" s="33"/>
      <c r="P49" s="10"/>
    </row>
    <row r="50" spans="2:16" ht="16.5" thickBot="1" x14ac:dyDescent="0.3">
      <c r="C50" s="79" t="s">
        <v>215</v>
      </c>
      <c r="D50" s="27">
        <v>5</v>
      </c>
      <c r="E50" s="27">
        <v>4</v>
      </c>
      <c r="F50" s="27">
        <v>3</v>
      </c>
      <c r="G50" s="27">
        <v>2</v>
      </c>
      <c r="H50" s="27">
        <v>1</v>
      </c>
      <c r="I50" s="93"/>
      <c r="J50" s="155">
        <v>5</v>
      </c>
      <c r="K50" s="155">
        <v>4</v>
      </c>
      <c r="L50" s="155">
        <v>3</v>
      </c>
      <c r="M50" s="155">
        <v>2</v>
      </c>
      <c r="N50" s="155">
        <v>1</v>
      </c>
      <c r="O50" s="155" t="s">
        <v>180</v>
      </c>
      <c r="P50" s="10"/>
    </row>
    <row r="51" spans="2:16" ht="45" customHeight="1" thickBot="1" x14ac:dyDescent="0.3">
      <c r="C51" s="80" t="s">
        <v>279</v>
      </c>
      <c r="D51" s="37" t="str">
        <f ca="1">IF($I51&lt;&gt;0,SUM(D53:D55),"")</f>
        <v/>
      </c>
      <c r="E51" s="37" t="str">
        <f t="shared" ref="E51:H51" ca="1" si="29">IF($I51&lt;&gt;0,SUM(E53:E55),"")</f>
        <v/>
      </c>
      <c r="F51" s="37" t="str">
        <f t="shared" ca="1" si="29"/>
        <v/>
      </c>
      <c r="G51" s="37" t="str">
        <f t="shared" ca="1" si="29"/>
        <v/>
      </c>
      <c r="H51" s="37" t="str">
        <f t="shared" ca="1" si="29"/>
        <v/>
      </c>
      <c r="I51" s="91">
        <f ca="1">SUM(I53:I55)</f>
        <v>0</v>
      </c>
      <c r="J51" s="156" t="str">
        <f ca="1">IF($I51&lt;&gt;0,D51/$I51,"")</f>
        <v/>
      </c>
      <c r="K51" s="156" t="str">
        <f t="shared" ref="K51:N51" ca="1" si="30">IF($I51&lt;&gt;0,E51/$I51,"")</f>
        <v/>
      </c>
      <c r="L51" s="156" t="str">
        <f t="shared" ca="1" si="30"/>
        <v/>
      </c>
      <c r="M51" s="156" t="str">
        <f t="shared" ca="1" si="30"/>
        <v/>
      </c>
      <c r="N51" s="156" t="str">
        <f t="shared" ca="1" si="30"/>
        <v/>
      </c>
      <c r="O51" s="157" t="str">
        <f ca="1">IFERROR(AVERAGE(O53:O55),"")</f>
        <v/>
      </c>
      <c r="P51" s="10" t="str">
        <f t="shared" ca="1" si="5"/>
        <v/>
      </c>
    </row>
    <row r="52" spans="2:16" ht="15.75" thickBot="1" x14ac:dyDescent="0.3">
      <c r="C52" s="81" t="s">
        <v>21</v>
      </c>
      <c r="D52" s="29"/>
      <c r="E52" s="29"/>
      <c r="F52" s="29"/>
      <c r="G52" s="29"/>
      <c r="H52" s="30"/>
      <c r="I52" s="92"/>
      <c r="J52" s="155"/>
      <c r="K52" s="155"/>
      <c r="L52" s="155"/>
      <c r="M52" s="155"/>
      <c r="N52" s="155"/>
      <c r="O52" s="158"/>
      <c r="P52" s="10"/>
    </row>
    <row r="53" spans="2:16" ht="30.75" customHeight="1" thickBot="1" x14ac:dyDescent="0.3">
      <c r="B53" s="147" t="str">
        <f>bd!B25</f>
        <v>5.b.1</v>
      </c>
      <c r="C53" s="87" t="str">
        <f>bd!C25</f>
        <v>Reconoce el impacto de la Química en el progreso de la sociedad y el bienestar de las personas.</v>
      </c>
      <c r="D53" s="40" t="str">
        <f ca="1">bd!E25</f>
        <v/>
      </c>
      <c r="E53" s="40" t="str">
        <f ca="1">bd!F25</f>
        <v/>
      </c>
      <c r="F53" s="40" t="str">
        <f ca="1">bd!G25</f>
        <v/>
      </c>
      <c r="G53" s="40" t="str">
        <f ca="1">bd!H25</f>
        <v/>
      </c>
      <c r="H53" s="40" t="str">
        <f ca="1">bd!I25</f>
        <v/>
      </c>
      <c r="I53" s="91">
        <f ca="1">SUM(D53:H53)</f>
        <v>0</v>
      </c>
      <c r="J53" s="156" t="str">
        <f t="shared" ref="J53:J54" ca="1" si="31">IFERROR(D53/$I53,"")</f>
        <v/>
      </c>
      <c r="K53" s="156" t="str">
        <f t="shared" ref="K53:N54" ca="1" si="32">IFERROR(E53/$I53,"")</f>
        <v/>
      </c>
      <c r="L53" s="156" t="str">
        <f t="shared" ca="1" si="32"/>
        <v/>
      </c>
      <c r="M53" s="156" t="str">
        <f t="shared" ca="1" si="32"/>
        <v/>
      </c>
      <c r="N53" s="156" t="str">
        <f t="shared" ca="1" si="32"/>
        <v/>
      </c>
      <c r="O53" s="156" t="str">
        <f t="shared" ref="O53:O54" ca="1" si="33">IFERROR(J53+K53,"")</f>
        <v/>
      </c>
      <c r="P53" s="10" t="str">
        <f t="shared" ca="1" si="5"/>
        <v/>
      </c>
    </row>
    <row r="54" spans="2:16" ht="45" customHeight="1" thickBot="1" x14ac:dyDescent="0.3">
      <c r="B54" s="147" t="str">
        <f>bd!B26</f>
        <v>5.b.2</v>
      </c>
      <c r="C54" s="87" t="str">
        <f>bd!C26</f>
        <v>Valora la importancia de la Química en la creación e innovación del conocimiento, y su impacto en la economía y el desarrollo sostenible.</v>
      </c>
      <c r="D54" s="40" t="str">
        <f ca="1">bd!E26</f>
        <v/>
      </c>
      <c r="E54" s="40" t="str">
        <f ca="1">bd!F26</f>
        <v/>
      </c>
      <c r="F54" s="40" t="str">
        <f ca="1">bd!G26</f>
        <v/>
      </c>
      <c r="G54" s="40" t="str">
        <f ca="1">bd!H26</f>
        <v/>
      </c>
      <c r="H54" s="40" t="str">
        <f ca="1">bd!I26</f>
        <v/>
      </c>
      <c r="I54" s="91">
        <f ca="1">SUM(D54:H54)</f>
        <v>0</v>
      </c>
      <c r="J54" s="156" t="str">
        <f t="shared" ca="1" si="31"/>
        <v/>
      </c>
      <c r="K54" s="156" t="str">
        <f t="shared" ca="1" si="32"/>
        <v/>
      </c>
      <c r="L54" s="156" t="str">
        <f t="shared" ca="1" si="32"/>
        <v/>
      </c>
      <c r="M54" s="156" t="str">
        <f t="shared" ca="1" si="32"/>
        <v/>
      </c>
      <c r="N54" s="156" t="str">
        <f t="shared" ca="1" si="32"/>
        <v/>
      </c>
      <c r="O54" s="156" t="str">
        <f t="shared" ca="1" si="33"/>
        <v/>
      </c>
      <c r="P54" s="10" t="str">
        <f t="shared" ca="1" si="5"/>
        <v/>
      </c>
    </row>
    <row r="55" spans="2:16"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c r="J55" s="156" t="str">
        <f ca="1">IFERROR(D55/$I55,"")</f>
        <v/>
      </c>
      <c r="K55" s="156" t="str">
        <f ca="1">IFERROR(E55/$I55,"")</f>
        <v/>
      </c>
      <c r="L55" s="156" t="str">
        <f ca="1">IFERROR(F55/$I55,"")</f>
        <v/>
      </c>
      <c r="M55" s="156" t="str">
        <f ca="1">IFERROR(G55/$I55,"")</f>
        <v/>
      </c>
      <c r="N55" s="156" t="str">
        <f ca="1">IFERROR(H55/$I55,"")</f>
        <v/>
      </c>
      <c r="O55" s="156" t="str">
        <f ca="1">IFERROR(J55+K55,"")</f>
        <v/>
      </c>
      <c r="P55" s="10" t="str">
        <f ca="1">O55</f>
        <v/>
      </c>
    </row>
    <row r="56" spans="2:16" ht="15.75" thickBot="1" x14ac:dyDescent="0.3">
      <c r="C56" s="88"/>
      <c r="D56" s="41"/>
      <c r="E56" s="41"/>
      <c r="F56" s="41"/>
      <c r="G56" s="41"/>
      <c r="H56" s="41"/>
      <c r="I56" s="93"/>
      <c r="J56" s="33"/>
      <c r="K56" s="33"/>
      <c r="L56" s="33"/>
      <c r="M56" s="33"/>
      <c r="N56" s="33"/>
      <c r="O56" s="33"/>
      <c r="P56" s="10"/>
    </row>
    <row r="57" spans="2:16" ht="16.5" thickBot="1" x14ac:dyDescent="0.3">
      <c r="C57" s="79" t="s">
        <v>219</v>
      </c>
      <c r="D57" s="27">
        <v>5</v>
      </c>
      <c r="E57" s="27">
        <v>4</v>
      </c>
      <c r="F57" s="27">
        <v>3</v>
      </c>
      <c r="G57" s="27">
        <v>2</v>
      </c>
      <c r="H57" s="27">
        <v>1</v>
      </c>
      <c r="I57" s="93"/>
      <c r="J57" s="155">
        <v>5</v>
      </c>
      <c r="K57" s="155">
        <v>4</v>
      </c>
      <c r="L57" s="155">
        <v>3</v>
      </c>
      <c r="M57" s="155">
        <v>2</v>
      </c>
      <c r="N57" s="155">
        <v>1</v>
      </c>
      <c r="O57" s="155" t="s">
        <v>180</v>
      </c>
      <c r="P57" s="10"/>
    </row>
    <row r="58" spans="2:16" s="11" customFormat="1" ht="49.5" customHeight="1" thickBot="1" x14ac:dyDescent="0.3">
      <c r="B58" s="148"/>
      <c r="C58" s="80" t="s">
        <v>280</v>
      </c>
      <c r="D58" s="37" t="str">
        <f ca="1">IF($I58&lt;&gt;0,SUM(D60:D62),"")</f>
        <v/>
      </c>
      <c r="E58" s="37" t="str">
        <f t="shared" ref="E58:H58" ca="1" si="34">IF($I58&lt;&gt;0,SUM(E60:E62),"")</f>
        <v/>
      </c>
      <c r="F58" s="37" t="str">
        <f t="shared" ca="1" si="34"/>
        <v/>
      </c>
      <c r="G58" s="37" t="str">
        <f t="shared" ca="1" si="34"/>
        <v/>
      </c>
      <c r="H58" s="37" t="str">
        <f t="shared" ca="1" si="34"/>
        <v/>
      </c>
      <c r="I58" s="94">
        <f ca="1">SUM(I60:I62)</f>
        <v>0</v>
      </c>
      <c r="J58" s="156" t="str">
        <f ca="1">IF($I58&lt;&gt;0,D58/$I58,"")</f>
        <v/>
      </c>
      <c r="K58" s="156" t="str">
        <f t="shared" ref="K58:N58" ca="1" si="35">IF($I58&lt;&gt;0,E58/$I58,"")</f>
        <v/>
      </c>
      <c r="L58" s="156" t="str">
        <f t="shared" ca="1" si="35"/>
        <v/>
      </c>
      <c r="M58" s="156" t="str">
        <f t="shared" ca="1" si="35"/>
        <v/>
      </c>
      <c r="N58" s="156" t="str">
        <f t="shared" ca="1" si="35"/>
        <v/>
      </c>
      <c r="O58" s="157" t="str">
        <f ca="1">IFERROR(AVERAGE(O60:O62),"")</f>
        <v/>
      </c>
      <c r="P58" s="10"/>
    </row>
    <row r="59" spans="2:16" ht="15.75" thickBot="1" x14ac:dyDescent="0.3">
      <c r="C59" s="81" t="s">
        <v>21</v>
      </c>
      <c r="D59" s="29"/>
      <c r="E59" s="29"/>
      <c r="F59" s="29"/>
      <c r="G59" s="29"/>
      <c r="H59" s="30"/>
      <c r="I59" s="92"/>
      <c r="J59" s="155"/>
      <c r="K59" s="155"/>
      <c r="L59" s="155"/>
      <c r="M59" s="155"/>
      <c r="N59" s="155"/>
      <c r="O59" s="158"/>
      <c r="P59" s="10"/>
    </row>
    <row r="60" spans="2:16"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c r="J60" s="156" t="str">
        <f t="shared" ref="J60:J61" ca="1" si="36">IFERROR(D60/$I60,"")</f>
        <v/>
      </c>
      <c r="K60" s="156" t="str">
        <f t="shared" ref="K60:N61" ca="1" si="37">IFERROR(E60/$I60,"")</f>
        <v/>
      </c>
      <c r="L60" s="156" t="str">
        <f t="shared" ca="1" si="37"/>
        <v/>
      </c>
      <c r="M60" s="156" t="str">
        <f t="shared" ca="1" si="37"/>
        <v/>
      </c>
      <c r="N60" s="156" t="str">
        <f t="shared" ca="1" si="37"/>
        <v/>
      </c>
      <c r="O60" s="156" t="str">
        <f t="shared" ref="O60:O61" ca="1" si="38">IFERROR(J60+K60,"")</f>
        <v/>
      </c>
      <c r="P60" s="10" t="str">
        <f t="shared" ca="1" si="5"/>
        <v/>
      </c>
    </row>
    <row r="61" spans="2:16"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c r="J61" s="156" t="str">
        <f t="shared" ca="1" si="36"/>
        <v/>
      </c>
      <c r="K61" s="156" t="str">
        <f t="shared" ca="1" si="37"/>
        <v/>
      </c>
      <c r="L61" s="156" t="str">
        <f t="shared" ca="1" si="37"/>
        <v/>
      </c>
      <c r="M61" s="156" t="str">
        <f t="shared" ca="1" si="37"/>
        <v/>
      </c>
      <c r="N61" s="156" t="str">
        <f t="shared" ca="1" si="37"/>
        <v/>
      </c>
      <c r="O61" s="156" t="str">
        <f t="shared" ca="1" si="38"/>
        <v/>
      </c>
      <c r="P61" s="10" t="str">
        <f t="shared" ca="1" si="5"/>
        <v/>
      </c>
    </row>
    <row r="62" spans="2:16"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c r="J62" s="156" t="str">
        <f ca="1">IFERROR(D62/$I62,"")</f>
        <v/>
      </c>
      <c r="K62" s="156" t="str">
        <f ca="1">IFERROR(E62/$I62,"")</f>
        <v/>
      </c>
      <c r="L62" s="156" t="str">
        <f ca="1">IFERROR(F62/$I62,"")</f>
        <v/>
      </c>
      <c r="M62" s="156" t="str">
        <f ca="1">IFERROR(G62/$I62,"")</f>
        <v/>
      </c>
      <c r="N62" s="156" t="str">
        <f ca="1">IFERROR(H62/$I62,"")</f>
        <v/>
      </c>
      <c r="O62" s="156" t="str">
        <f ca="1">IFERROR(J62+K62,"")</f>
        <v/>
      </c>
      <c r="P62" s="10" t="str">
        <f ca="1">O62</f>
        <v/>
      </c>
    </row>
    <row r="63" spans="2:16" ht="15.75" thickBot="1" x14ac:dyDescent="0.3">
      <c r="C63" s="88"/>
      <c r="D63" s="41"/>
      <c r="E63" s="41"/>
      <c r="F63" s="41"/>
      <c r="G63" s="41"/>
      <c r="H63" s="41"/>
      <c r="I63" s="93"/>
      <c r="J63" s="33"/>
      <c r="K63" s="33"/>
      <c r="L63" s="33"/>
      <c r="M63" s="33"/>
      <c r="N63" s="33"/>
      <c r="O63" s="33"/>
      <c r="P63" s="10"/>
    </row>
    <row r="64" spans="2:16" ht="16.5" thickBot="1" x14ac:dyDescent="0.3">
      <c r="C64" s="79" t="s">
        <v>220</v>
      </c>
      <c r="D64" s="27">
        <v>5</v>
      </c>
      <c r="E64" s="27">
        <v>4</v>
      </c>
      <c r="F64" s="27">
        <v>3</v>
      </c>
      <c r="G64" s="27">
        <v>2</v>
      </c>
      <c r="H64" s="27">
        <v>1</v>
      </c>
      <c r="I64" s="93"/>
      <c r="J64" s="155">
        <v>5</v>
      </c>
      <c r="K64" s="155">
        <v>4</v>
      </c>
      <c r="L64" s="155">
        <v>3</v>
      </c>
      <c r="M64" s="155">
        <v>2</v>
      </c>
      <c r="N64" s="155">
        <v>1</v>
      </c>
      <c r="O64" s="155" t="s">
        <v>180</v>
      </c>
      <c r="P64" s="10"/>
    </row>
    <row r="65" spans="2:16" ht="45.75" customHeight="1" thickBot="1" x14ac:dyDescent="0.3">
      <c r="C65" s="80" t="s">
        <v>281</v>
      </c>
      <c r="D65" s="37" t="str">
        <f ca="1">IF($I65&lt;&gt;0,SUM(D67:D70),"")</f>
        <v/>
      </c>
      <c r="E65" s="37" t="str">
        <f t="shared" ref="E65:H65" ca="1" si="39">IF($I65&lt;&gt;0,SUM(E67:E70),"")</f>
        <v/>
      </c>
      <c r="F65" s="37" t="str">
        <f t="shared" ca="1" si="39"/>
        <v/>
      </c>
      <c r="G65" s="37" t="str">
        <f t="shared" ca="1" si="39"/>
        <v/>
      </c>
      <c r="H65" s="37" t="str">
        <f t="shared" ca="1" si="39"/>
        <v/>
      </c>
      <c r="I65" s="91">
        <f ca="1">SUM(I67:I70)</f>
        <v>0</v>
      </c>
      <c r="J65" s="156" t="str">
        <f ca="1">IF($I65&lt;&gt;0,D65/$I65,"")</f>
        <v/>
      </c>
      <c r="K65" s="156" t="str">
        <f t="shared" ref="K65:N65" ca="1" si="40">IF($I65&lt;&gt;0,E65/$I65,"")</f>
        <v/>
      </c>
      <c r="L65" s="156" t="str">
        <f t="shared" ca="1" si="40"/>
        <v/>
      </c>
      <c r="M65" s="156" t="str">
        <f t="shared" ca="1" si="40"/>
        <v/>
      </c>
      <c r="N65" s="156" t="str">
        <f t="shared" ca="1" si="40"/>
        <v/>
      </c>
      <c r="O65" s="157" t="str">
        <f ca="1">IFERROR(AVERAGE(O67:O70),"")</f>
        <v/>
      </c>
      <c r="P65" s="10" t="str">
        <f t="shared" ca="1" si="5"/>
        <v/>
      </c>
    </row>
    <row r="66" spans="2:16" ht="15.75" thickBot="1" x14ac:dyDescent="0.3">
      <c r="C66" s="81" t="s">
        <v>21</v>
      </c>
      <c r="D66" s="29"/>
      <c r="E66" s="29"/>
      <c r="F66" s="29"/>
      <c r="G66" s="29"/>
      <c r="H66" s="30"/>
      <c r="I66" s="92"/>
      <c r="J66" s="155"/>
      <c r="K66" s="155"/>
      <c r="L66" s="155"/>
      <c r="M66" s="155"/>
      <c r="N66" s="155"/>
      <c r="O66" s="158"/>
      <c r="P66" s="10"/>
    </row>
    <row r="67" spans="2:16"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c r="J67" s="156" t="str">
        <f ca="1">IFERROR(D67/$I67,"")</f>
        <v/>
      </c>
      <c r="K67" s="156" t="str">
        <f t="shared" ref="K67:N69" ca="1" si="41">IFERROR(E67/$I67,"")</f>
        <v/>
      </c>
      <c r="L67" s="156" t="str">
        <f t="shared" ca="1" si="41"/>
        <v/>
      </c>
      <c r="M67" s="156" t="str">
        <f t="shared" ca="1" si="41"/>
        <v/>
      </c>
      <c r="N67" s="156" t="str">
        <f t="shared" ca="1" si="41"/>
        <v/>
      </c>
      <c r="O67" s="156" t="str">
        <f ca="1">IFERROR(J67+K67,"")</f>
        <v/>
      </c>
      <c r="P67" s="10" t="str">
        <f t="shared" ca="1" si="5"/>
        <v/>
      </c>
    </row>
    <row r="68" spans="2:16"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c r="J68" s="156" t="str">
        <f t="shared" ref="J68:J69" ca="1" si="42">IFERROR(D68/$I68,"")</f>
        <v/>
      </c>
      <c r="K68" s="156" t="str">
        <f t="shared" ca="1" si="41"/>
        <v/>
      </c>
      <c r="L68" s="156" t="str">
        <f t="shared" ca="1" si="41"/>
        <v/>
      </c>
      <c r="M68" s="156" t="str">
        <f t="shared" ca="1" si="41"/>
        <v/>
      </c>
      <c r="N68" s="156" t="str">
        <f t="shared" ca="1" si="41"/>
        <v/>
      </c>
      <c r="O68" s="156" t="str">
        <f t="shared" ref="O68:O69" ca="1" si="43">IFERROR(J68+K68,"")</f>
        <v/>
      </c>
      <c r="P68" s="10" t="str">
        <f t="shared" ca="1" si="5"/>
        <v/>
      </c>
    </row>
    <row r="69" spans="2:16"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c r="J69" s="156" t="str">
        <f t="shared" ca="1" si="42"/>
        <v/>
      </c>
      <c r="K69" s="156" t="str">
        <f t="shared" ca="1" si="41"/>
        <v/>
      </c>
      <c r="L69" s="156" t="str">
        <f t="shared" ca="1" si="41"/>
        <v/>
      </c>
      <c r="M69" s="156" t="str">
        <f t="shared" ca="1" si="41"/>
        <v/>
      </c>
      <c r="N69" s="156" t="str">
        <f t="shared" ca="1" si="41"/>
        <v/>
      </c>
      <c r="O69" s="156" t="str">
        <f t="shared" ca="1" si="43"/>
        <v/>
      </c>
      <c r="P69" s="10" t="str">
        <f t="shared" ca="1" si="5"/>
        <v/>
      </c>
    </row>
    <row r="70" spans="2:16" ht="30.75" customHeight="1" thickBot="1" x14ac:dyDescent="0.3">
      <c r="B70" s="147" t="str">
        <f>bd!B34</f>
        <v>6.b.4</v>
      </c>
      <c r="C70" s="89" t="str">
        <f>bd!C34</f>
        <v>Identifica los riesgos e incertidumbres que afectan a un proyecto y propone acciones para evitar o mitigar sus efectos.</v>
      </c>
      <c r="D70" s="40" t="str">
        <f ca="1">bd!E34</f>
        <v/>
      </c>
      <c r="E70" s="40" t="str">
        <f ca="1">bd!F34</f>
        <v/>
      </c>
      <c r="F70" s="40" t="str">
        <f ca="1">bd!G34</f>
        <v/>
      </c>
      <c r="G70" s="40" t="str">
        <f ca="1">bd!H34</f>
        <v/>
      </c>
      <c r="H70" s="40" t="str">
        <f ca="1">bd!I34</f>
        <v/>
      </c>
      <c r="I70" s="91">
        <f ca="1">SUM(D70:H70)</f>
        <v>0</v>
      </c>
      <c r="J70" s="156" t="str">
        <f ca="1">IFERROR(D70/$I70,"")</f>
        <v/>
      </c>
      <c r="K70" s="156" t="str">
        <f ca="1">IFERROR(E70/$I70,"")</f>
        <v/>
      </c>
      <c r="L70" s="156" t="str">
        <f ca="1">IFERROR(F70/$I70,"")</f>
        <v/>
      </c>
      <c r="M70" s="156" t="str">
        <f ca="1">IFERROR(G70/$I70,"")</f>
        <v/>
      </c>
      <c r="N70" s="156" t="str">
        <f ca="1">IFERROR(H70/$I70,"")</f>
        <v/>
      </c>
      <c r="O70" s="156" t="str">
        <f ca="1">IFERROR(J70+K70,"")</f>
        <v/>
      </c>
      <c r="P70" s="10" t="str">
        <f ca="1">O70</f>
        <v/>
      </c>
    </row>
    <row r="71" spans="2:16" ht="15.75" thickBot="1" x14ac:dyDescent="0.3">
      <c r="C71" s="88"/>
      <c r="D71" s="41"/>
      <c r="E71" s="41"/>
      <c r="F71" s="41"/>
      <c r="G71" s="41"/>
      <c r="H71" s="41"/>
      <c r="I71" s="93"/>
      <c r="J71" s="33"/>
      <c r="L71" s="33"/>
      <c r="M71" s="33"/>
      <c r="N71" s="33"/>
      <c r="O71" s="33"/>
      <c r="P71" s="10"/>
    </row>
    <row r="72" spans="2:16" ht="16.5" thickBot="1" x14ac:dyDescent="0.3">
      <c r="C72" s="79" t="s">
        <v>221</v>
      </c>
      <c r="D72" s="27">
        <v>5</v>
      </c>
      <c r="E72" s="27">
        <v>4</v>
      </c>
      <c r="F72" s="27">
        <v>3</v>
      </c>
      <c r="G72" s="27">
        <v>2</v>
      </c>
      <c r="H72" s="27">
        <v>1</v>
      </c>
      <c r="I72" s="93"/>
      <c r="J72" s="155">
        <v>5</v>
      </c>
      <c r="K72" s="155">
        <v>4</v>
      </c>
      <c r="L72" s="155">
        <v>3</v>
      </c>
      <c r="M72" s="155">
        <v>2</v>
      </c>
      <c r="N72" s="155">
        <v>1</v>
      </c>
      <c r="O72" s="155" t="s">
        <v>180</v>
      </c>
      <c r="P72" s="10"/>
    </row>
    <row r="73" spans="2:16" ht="45.75" thickBot="1" x14ac:dyDescent="0.3">
      <c r="C73" s="80" t="s">
        <v>282</v>
      </c>
      <c r="D73" s="37" t="str">
        <f ca="1">IF($I73&lt;&gt;0,SUM(D75:D77),"")</f>
        <v/>
      </c>
      <c r="E73" s="37" t="str">
        <f t="shared" ref="E73:H73" ca="1" si="44">IF($I73&lt;&gt;0,SUM(E75:E77),"")</f>
        <v/>
      </c>
      <c r="F73" s="37" t="str">
        <f t="shared" ca="1" si="44"/>
        <v/>
      </c>
      <c r="G73" s="37" t="str">
        <f t="shared" ca="1" si="44"/>
        <v/>
      </c>
      <c r="H73" s="37" t="str">
        <f t="shared" ca="1" si="44"/>
        <v/>
      </c>
      <c r="I73" s="91">
        <f ca="1">SUM(I75:I77)</f>
        <v>0</v>
      </c>
      <c r="J73" s="156" t="str">
        <f ca="1">IF($I73&lt;&gt;0,D73/$I73,"")</f>
        <v/>
      </c>
      <c r="K73" s="156" t="str">
        <f t="shared" ref="K73:N73" ca="1" si="45">IF($I73&lt;&gt;0,E73/$I73,"")</f>
        <v/>
      </c>
      <c r="L73" s="156" t="str">
        <f t="shared" ca="1" si="45"/>
        <v/>
      </c>
      <c r="M73" s="156" t="str">
        <f t="shared" ca="1" si="45"/>
        <v/>
      </c>
      <c r="N73" s="156" t="str">
        <f t="shared" ca="1" si="45"/>
        <v/>
      </c>
      <c r="O73" s="157" t="str">
        <f ca="1">IFERROR(AVERAGE(O75:O77),"")</f>
        <v/>
      </c>
      <c r="P73" s="10"/>
    </row>
    <row r="74" spans="2:16" ht="15.75" thickBot="1" x14ac:dyDescent="0.3">
      <c r="C74" s="81" t="s">
        <v>21</v>
      </c>
      <c r="D74" s="29"/>
      <c r="E74" s="29"/>
      <c r="F74" s="29"/>
      <c r="G74" s="29"/>
      <c r="H74" s="30"/>
      <c r="I74" s="92"/>
      <c r="J74" s="155"/>
      <c r="K74" s="155"/>
      <c r="L74" s="155"/>
      <c r="M74" s="155"/>
      <c r="N74" s="155"/>
      <c r="O74" s="158"/>
      <c r="P74" s="10"/>
    </row>
    <row r="75" spans="2:16"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46">SUM(D75:H75)</f>
        <v>0</v>
      </c>
      <c r="J75" s="156" t="str">
        <f t="shared" ref="J75:N78" ca="1" si="47">IFERROR(D75/$I75,"")</f>
        <v/>
      </c>
      <c r="K75" s="156" t="str">
        <f t="shared" ca="1" si="47"/>
        <v/>
      </c>
      <c r="L75" s="156" t="str">
        <f t="shared" ca="1" si="47"/>
        <v/>
      </c>
      <c r="M75" s="156" t="str">
        <f t="shared" ca="1" si="47"/>
        <v/>
      </c>
      <c r="N75" s="156" t="str">
        <f t="shared" ca="1" si="47"/>
        <v/>
      </c>
      <c r="O75" s="156" t="str">
        <f t="shared" ref="O75" ca="1" si="48">IFERROR(J75+K75,"")</f>
        <v/>
      </c>
      <c r="P75" s="10" t="str">
        <f ca="1">O75</f>
        <v/>
      </c>
    </row>
    <row r="76" spans="2:16"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46"/>
        <v>0</v>
      </c>
      <c r="J76" s="156" t="str">
        <f t="shared" ca="1" si="47"/>
        <v/>
      </c>
      <c r="K76" s="156" t="str">
        <f t="shared" ca="1" si="47"/>
        <v/>
      </c>
      <c r="L76" s="156" t="str">
        <f t="shared" ca="1" si="47"/>
        <v/>
      </c>
      <c r="M76" s="156" t="str">
        <f t="shared" ca="1" si="47"/>
        <v/>
      </c>
      <c r="N76" s="156" t="str">
        <f t="shared" ca="1" si="47"/>
        <v/>
      </c>
      <c r="O76" s="156" t="str">
        <f ca="1">IFERROR(J76+K76,"")</f>
        <v/>
      </c>
      <c r="P76" s="10" t="str">
        <f ca="1">O76</f>
        <v/>
      </c>
    </row>
    <row r="77" spans="2:16"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46"/>
        <v>0</v>
      </c>
      <c r="J77" s="156" t="str">
        <f t="shared" ca="1" si="47"/>
        <v/>
      </c>
      <c r="K77" s="156" t="str">
        <f t="shared" ca="1" si="47"/>
        <v/>
      </c>
      <c r="L77" s="156" t="str">
        <f t="shared" ca="1" si="47"/>
        <v/>
      </c>
      <c r="M77" s="156" t="str">
        <f t="shared" ca="1" si="47"/>
        <v/>
      </c>
      <c r="N77" s="156" t="str">
        <f t="shared" ca="1" si="47"/>
        <v/>
      </c>
      <c r="O77" s="156" t="str">
        <f t="shared" ref="O77:O78" ca="1" si="49">IFERROR(J77+K77,"")</f>
        <v/>
      </c>
      <c r="P77" s="10" t="str">
        <f ca="1">O77</f>
        <v/>
      </c>
    </row>
    <row r="78" spans="2:16"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46"/>
        <v>0</v>
      </c>
      <c r="J78" s="164" t="str">
        <f t="shared" ca="1" si="47"/>
        <v/>
      </c>
      <c r="K78" s="164" t="str">
        <f t="shared" ca="1" si="47"/>
        <v/>
      </c>
      <c r="L78" s="164" t="str">
        <f t="shared" ca="1" si="47"/>
        <v/>
      </c>
      <c r="M78" s="164" t="str">
        <f t="shared" ca="1" si="47"/>
        <v/>
      </c>
      <c r="N78" s="164" t="str">
        <f t="shared" ca="1" si="47"/>
        <v/>
      </c>
      <c r="O78" s="164" t="str">
        <f t="shared" ca="1" si="49"/>
        <v/>
      </c>
      <c r="P78" s="10" t="str">
        <f ca="1">O78</f>
        <v/>
      </c>
    </row>
    <row r="79" spans="2:16"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46"/>
        <v>0</v>
      </c>
      <c r="J79" s="28" t="str">
        <f ca="1">IFERROR(D79/$I79,"")</f>
        <v/>
      </c>
      <c r="K79" s="28" t="str">
        <f t="shared" ref="K79:N82" ca="1" si="50">IFERROR(E79/$I79,"")</f>
        <v/>
      </c>
      <c r="L79" s="28" t="str">
        <f t="shared" ca="1" si="50"/>
        <v/>
      </c>
      <c r="M79" s="28" t="str">
        <f t="shared" ca="1" si="50"/>
        <v/>
      </c>
      <c r="N79" s="28" t="str">
        <f t="shared" ca="1" si="50"/>
        <v/>
      </c>
      <c r="O79" s="28" t="str">
        <f ca="1">IFERROR(J79+K79,"")</f>
        <v/>
      </c>
      <c r="P79" s="10" t="str">
        <f t="shared" ref="P79:P82" ca="1" si="51">O79</f>
        <v/>
      </c>
    </row>
    <row r="80" spans="2:16"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46"/>
        <v>0</v>
      </c>
      <c r="J80" s="28" t="str">
        <f ca="1">IFERROR(D80/$I80,"")</f>
        <v/>
      </c>
      <c r="K80" s="28" t="str">
        <f t="shared" ca="1" si="50"/>
        <v/>
      </c>
      <c r="L80" s="28" t="str">
        <f t="shared" ca="1" si="50"/>
        <v/>
      </c>
      <c r="M80" s="28" t="str">
        <f t="shared" ca="1" si="50"/>
        <v/>
      </c>
      <c r="N80" s="28" t="str">
        <f t="shared" ca="1" si="50"/>
        <v/>
      </c>
      <c r="O80" s="28" t="str">
        <f ca="1">IFERROR(J80+K80,"")</f>
        <v/>
      </c>
      <c r="P80" s="10" t="str">
        <f t="shared" ca="1" si="51"/>
        <v/>
      </c>
    </row>
    <row r="81" spans="2:16"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46"/>
        <v>0</v>
      </c>
      <c r="J81" s="28" t="str">
        <f t="shared" ref="J81:J82" ca="1" si="52">IFERROR(D81/$I81,"")</f>
        <v/>
      </c>
      <c r="K81" s="28" t="str">
        <f t="shared" ca="1" si="50"/>
        <v/>
      </c>
      <c r="L81" s="28" t="str">
        <f t="shared" ca="1" si="50"/>
        <v/>
      </c>
      <c r="M81" s="28" t="str">
        <f t="shared" ca="1" si="50"/>
        <v/>
      </c>
      <c r="N81" s="28" t="str">
        <f t="shared" ca="1" si="50"/>
        <v/>
      </c>
      <c r="O81" s="28" t="str">
        <f t="shared" ref="O81:O82" ca="1" si="53">IFERROR(J81+K81,"")</f>
        <v/>
      </c>
      <c r="P81" s="10" t="str">
        <f t="shared" ca="1" si="51"/>
        <v/>
      </c>
    </row>
    <row r="82" spans="2:16" ht="30" hidden="1" customHeight="1" thickBot="1" x14ac:dyDescent="0.3">
      <c r="B82" s="146">
        <v>7.4</v>
      </c>
      <c r="C82" s="87">
        <f>bd!C42</f>
        <v>0</v>
      </c>
      <c r="D82" s="40" t="str">
        <f ca="1">bd!E42</f>
        <v/>
      </c>
      <c r="E82" s="40" t="str">
        <f ca="1">bd!F42</f>
        <v/>
      </c>
      <c r="F82" s="40" t="str">
        <f ca="1">bd!G42</f>
        <v/>
      </c>
      <c r="G82" s="40" t="str">
        <f ca="1">bd!H42</f>
        <v/>
      </c>
      <c r="H82" s="40" t="str">
        <f ca="1">bd!I42</f>
        <v/>
      </c>
      <c r="I82" s="91">
        <f t="shared" ca="1" si="46"/>
        <v>0</v>
      </c>
      <c r="J82" s="31" t="str">
        <f t="shared" ca="1" si="52"/>
        <v/>
      </c>
      <c r="K82" s="31" t="str">
        <f t="shared" ca="1" si="50"/>
        <v/>
      </c>
      <c r="L82" s="31" t="str">
        <f t="shared" ca="1" si="50"/>
        <v/>
      </c>
      <c r="M82" s="31" t="str">
        <f t="shared" ca="1" si="50"/>
        <v/>
      </c>
      <c r="N82" s="31" t="str">
        <f t="shared" ca="1" si="50"/>
        <v/>
      </c>
      <c r="O82" s="31" t="str">
        <f t="shared" ca="1" si="53"/>
        <v/>
      </c>
      <c r="P82" s="10" t="str">
        <f t="shared" ca="1" si="51"/>
        <v/>
      </c>
    </row>
    <row r="83" spans="2:16" x14ac:dyDescent="0.25">
      <c r="O83" s="13"/>
    </row>
  </sheetData>
  <sheetProtection algorithmName="SHA-512" hashValue="5LHON+/k+tdE9YBa+cp6L1bDQi594HdUIJ3FBJLOTBtZctuHvYzrhmoOOGqwYw4bb4cJz3g31o4m0ar7sP0NAw==" saltValue="qe3+CkQil4TVVJfe/SmlvA==" spinCount="100000" sheet="1" objects="1" scenarios="1"/>
  <mergeCells count="3">
    <mergeCell ref="C1:O1"/>
    <mergeCell ref="C2:O2"/>
    <mergeCell ref="C3:O3"/>
  </mergeCells>
  <phoneticPr fontId="5" type="noConversion"/>
  <conditionalFormatting sqref="O8:O82">
    <cfRule type="iconSet" priority="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J11" sqref="J11"/>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4" customWidth="1"/>
    <col min="10" max="10" width="68.7109375" customWidth="1"/>
  </cols>
  <sheetData>
    <row r="1" spans="1:10" ht="19.5" customHeight="1" thickBot="1" x14ac:dyDescent="0.35">
      <c r="A1" s="32"/>
      <c r="B1" s="279" t="s">
        <v>181</v>
      </c>
      <c r="C1" s="279"/>
      <c r="D1" s="279"/>
      <c r="E1" s="279"/>
      <c r="F1" s="279"/>
      <c r="G1" s="279"/>
    </row>
    <row r="2" spans="1:10" ht="19.5" customHeight="1" thickTop="1" thickBot="1" x14ac:dyDescent="0.35">
      <c r="A2" s="32"/>
      <c r="B2" s="114"/>
      <c r="C2" s="114"/>
      <c r="D2" s="114"/>
      <c r="E2" s="114"/>
      <c r="F2" s="114"/>
      <c r="G2" s="114"/>
    </row>
    <row r="3" spans="1:10" ht="15" customHeight="1" x14ac:dyDescent="0.25">
      <c r="A3" s="32"/>
      <c r="B3" s="281" t="s">
        <v>192</v>
      </c>
      <c r="C3" s="283" t="s">
        <v>186</v>
      </c>
      <c r="D3" s="284"/>
      <c r="E3" s="287" t="s">
        <v>187</v>
      </c>
      <c r="F3" s="289" t="s">
        <v>188</v>
      </c>
      <c r="G3" s="289" t="s">
        <v>189</v>
      </c>
    </row>
    <row r="4" spans="1:10" ht="15.75" thickBot="1" x14ac:dyDescent="0.3">
      <c r="A4" s="32"/>
      <c r="B4" s="282"/>
      <c r="C4" s="285"/>
      <c r="D4" s="286"/>
      <c r="E4" s="288"/>
      <c r="F4" s="290"/>
      <c r="G4" s="290"/>
    </row>
    <row r="5" spans="1:10" ht="16.5" thickBot="1" x14ac:dyDescent="0.3">
      <c r="A5" s="291" t="e">
        <f ca="1">IF(LEN(C5)=3,LEFT(C5,1),LEFT(C5,3))</f>
        <v>#NUM!</v>
      </c>
      <c r="B5" s="295" t="e">
        <f ca="1">VLOOKUP(A5,$I$5:$J$13,2,FALSE)</f>
        <v>#NUM!</v>
      </c>
      <c r="C5" s="292" t="e">
        <f ca="1">VLOOKUP(E5,CHOOSE({1,2,2},'Resultados Porcentuales'!P10:P82,'Resultados Porcentuales'!A10:N82),2,FALSE)</f>
        <v>#NUM!</v>
      </c>
      <c r="D5" s="293" t="e">
        <f ca="1">VLOOKUP(E5,CHOOSE({1,2,2},'Resultados Porcentuales'!$P$10:$P$82,'Resultados Porcentuales'!$A$10:$N$82),3,FALSE)</f>
        <v>#NUM!</v>
      </c>
      <c r="E5" s="294" t="e">
        <f ca="1">SMALL('Resultados Porcentuales'!$P$10:$P$82,1)</f>
        <v>#NUM!</v>
      </c>
      <c r="F5" s="115"/>
      <c r="G5" s="116"/>
      <c r="I5" t="str">
        <f>"1"</f>
        <v>1</v>
      </c>
      <c r="J5" s="79" t="s">
        <v>210</v>
      </c>
    </row>
    <row r="6" spans="1:10" ht="16.5" thickBot="1" x14ac:dyDescent="0.3">
      <c r="A6" s="291"/>
      <c r="B6" s="295"/>
      <c r="C6" s="292"/>
      <c r="D6" s="293"/>
      <c r="E6" s="294"/>
      <c r="F6" s="115"/>
      <c r="G6" s="116"/>
      <c r="I6" t="str">
        <f>"2"</f>
        <v>2</v>
      </c>
      <c r="J6" s="79" t="s">
        <v>211</v>
      </c>
    </row>
    <row r="7" spans="1:10" ht="16.5" thickBot="1" x14ac:dyDescent="0.3">
      <c r="A7" s="291"/>
      <c r="B7" s="295"/>
      <c r="C7" s="292"/>
      <c r="D7" s="293"/>
      <c r="E7" s="294"/>
      <c r="F7" s="115"/>
      <c r="G7" s="116"/>
      <c r="I7" t="str">
        <f>"3"</f>
        <v>3</v>
      </c>
      <c r="J7" s="79" t="s">
        <v>212</v>
      </c>
    </row>
    <row r="8" spans="1:10" ht="45.75" customHeight="1" thickBot="1" x14ac:dyDescent="0.3">
      <c r="A8" s="291" t="e">
        <f ca="1">IF(LEN(C8)=3,LEFT(C8,1),LEFT(C8,3))</f>
        <v>#NUM!</v>
      </c>
      <c r="B8" s="295" t="e">
        <f ca="1">VLOOKUP(A8,$I$5:$J$13,2,FALSE)</f>
        <v>#NUM!</v>
      </c>
      <c r="C8" s="292" t="e">
        <f ca="1">VLOOKUP(E8,CHOOSE({1,2,2},'Resultados Porcentuales'!P13:P85,'Resultados Porcentuales'!A13:N85),2,FALSE)</f>
        <v>#NUM!</v>
      </c>
      <c r="D8" s="293" t="e">
        <f ca="1">VLOOKUP(E8,CHOOSE({1,2,2},'Resultados Porcentuales'!$P$10:$P$82,'Resultados Porcentuales'!$A$10:$N$82),3,FALSE)</f>
        <v>#NUM!</v>
      </c>
      <c r="E8" s="294" t="e">
        <f ca="1">SMALL('Resultados Porcentuales'!$P$10:$P$82,2)</f>
        <v>#NUM!</v>
      </c>
      <c r="F8" s="115"/>
      <c r="G8" s="116"/>
      <c r="I8" t="str">
        <f>"4"</f>
        <v>4</v>
      </c>
      <c r="J8" s="79" t="s">
        <v>213</v>
      </c>
    </row>
    <row r="9" spans="1:10" ht="16.5" thickBot="1" x14ac:dyDescent="0.3">
      <c r="A9" s="291"/>
      <c r="B9" s="295"/>
      <c r="C9" s="292"/>
      <c r="D9" s="293"/>
      <c r="E9" s="294"/>
      <c r="F9" s="115"/>
      <c r="G9" s="116"/>
      <c r="I9" t="str">
        <f>"5.a"</f>
        <v>5.a</v>
      </c>
      <c r="J9" s="79" t="s">
        <v>214</v>
      </c>
    </row>
    <row r="10" spans="1:10" ht="16.5" thickBot="1" x14ac:dyDescent="0.3">
      <c r="A10" s="291"/>
      <c r="B10" s="295"/>
      <c r="C10" s="292"/>
      <c r="D10" s="293"/>
      <c r="E10" s="294"/>
      <c r="F10" s="115"/>
      <c r="G10" s="116"/>
      <c r="I10" t="str">
        <f>"5.b"</f>
        <v>5.b</v>
      </c>
      <c r="J10" s="79" t="s">
        <v>215</v>
      </c>
    </row>
    <row r="11" spans="1:10" ht="45.75" customHeight="1" thickBot="1" x14ac:dyDescent="0.3">
      <c r="A11" s="291" t="e">
        <f ca="1">IF(LEN(C11)=3,LEFT(C11,1),LEFT(C11,3))</f>
        <v>#NUM!</v>
      </c>
      <c r="B11" s="295" t="e">
        <f ca="1">VLOOKUP(A11,$I$5:$J$13,2,FALSE)</f>
        <v>#NUM!</v>
      </c>
      <c r="C11" s="292" t="e">
        <f ca="1">VLOOKUP(E11,CHOOSE({1,2,2},'Resultados Porcentuales'!P15:P88,'Resultados Porcentuales'!A15:N88),2,FALSE)</f>
        <v>#NUM!</v>
      </c>
      <c r="D11" s="293" t="e">
        <f ca="1">VLOOKUP(E11,CHOOSE({1,2,2},'Resultados Porcentuales'!$P$10:$P$82,'Resultados Porcentuales'!$A$10:$N$82),3,FALSE)</f>
        <v>#NUM!</v>
      </c>
      <c r="E11" s="294" t="e">
        <f ca="1">SMALL('Resultados Porcentuales'!$P$10:$P$82,3)</f>
        <v>#NUM!</v>
      </c>
      <c r="F11" s="115"/>
      <c r="G11" s="116"/>
      <c r="I11" t="str">
        <f>"6.a"</f>
        <v>6.a</v>
      </c>
      <c r="J11" s="79" t="s">
        <v>283</v>
      </c>
    </row>
    <row r="12" spans="1:10" ht="16.5" thickBot="1" x14ac:dyDescent="0.3">
      <c r="A12" s="291"/>
      <c r="B12" s="295"/>
      <c r="C12" s="292"/>
      <c r="D12" s="293"/>
      <c r="E12" s="294"/>
      <c r="F12" s="115"/>
      <c r="G12" s="116"/>
      <c r="I12" t="str">
        <f>"6.b"</f>
        <v>6.b</v>
      </c>
      <c r="J12" s="79" t="s">
        <v>220</v>
      </c>
    </row>
    <row r="13" spans="1:10" ht="16.5" thickBot="1" x14ac:dyDescent="0.3">
      <c r="A13" s="291"/>
      <c r="B13" s="295"/>
      <c r="C13" s="292"/>
      <c r="D13" s="293"/>
      <c r="E13" s="294"/>
      <c r="F13" s="115"/>
      <c r="G13" s="116"/>
      <c r="I13" t="str">
        <f>"7"</f>
        <v>7</v>
      </c>
      <c r="J13" s="79" t="s">
        <v>221</v>
      </c>
    </row>
    <row r="14" spans="1:10" ht="30.75" customHeight="1" thickBot="1" x14ac:dyDescent="0.3">
      <c r="A14" s="291" t="e">
        <f ca="1">IF(LEN(C14)=3,LEFT(C14,1),LEFT(C14,3))</f>
        <v>#NUM!</v>
      </c>
      <c r="B14" s="295" t="e">
        <f ca="1">VLOOKUP(A14,$I$5:$J$13,2,FALSE)</f>
        <v>#NUM!</v>
      </c>
      <c r="C14" s="292" t="e">
        <f ca="1">VLOOKUP(E14,CHOOSE({1,2,2},'Resultados Porcentuales'!P19:P91,'Resultados Porcentuales'!A19:N91),2,FALSE)</f>
        <v>#NUM!</v>
      </c>
      <c r="D14" s="293" t="e">
        <f ca="1">VLOOKUP(E14,CHOOSE({1,2,2},'Resultados Porcentuales'!$P$10:$P$82,'Resultados Porcentuales'!$A$10:$N$82),3,FALSE)</f>
        <v>#NUM!</v>
      </c>
      <c r="E14" s="294" t="e">
        <f ca="1">SMALL('Resultados Porcentuales'!$P$10:$P$82,4)</f>
        <v>#NUM!</v>
      </c>
      <c r="F14" s="115"/>
      <c r="G14" s="116"/>
    </row>
    <row r="15" spans="1:10" ht="15.75" thickBot="1" x14ac:dyDescent="0.3">
      <c r="A15" s="291"/>
      <c r="B15" s="295"/>
      <c r="C15" s="292"/>
      <c r="D15" s="293"/>
      <c r="E15" s="294"/>
      <c r="F15" s="115"/>
      <c r="G15" s="116"/>
    </row>
    <row r="16" spans="1:10" ht="15.75" thickBot="1" x14ac:dyDescent="0.3">
      <c r="A16" s="291"/>
      <c r="B16" s="295"/>
      <c r="C16" s="292"/>
      <c r="D16" s="293"/>
      <c r="E16" s="294"/>
      <c r="F16" s="115"/>
      <c r="G16" s="116"/>
    </row>
    <row r="17" spans="1:7" ht="15.75" thickBot="1" x14ac:dyDescent="0.3">
      <c r="A17" s="291" t="e">
        <f ca="1">IF(LEN(C17)=3,LEFT(C17,1),LEFT(C17,3))</f>
        <v>#NUM!</v>
      </c>
      <c r="B17" s="295" t="e">
        <f ca="1">VLOOKUP(A17,$I$5:$J$13,2,FALSE)</f>
        <v>#NUM!</v>
      </c>
      <c r="C17" s="292" t="e">
        <f ca="1">VLOOKUP(E17,CHOOSE({1,2,2},'Resultados Porcentuales'!P22:P94,'Resultados Porcentuales'!A22:N94),2,FALSE)</f>
        <v>#NUM!</v>
      </c>
      <c r="D17" s="293" t="e">
        <f ca="1">VLOOKUP(E17,CHOOSE({1,2,2},'Resultados Porcentuales'!$P$10:$P$82,'Resultados Porcentuales'!$A$10:$N$82),3,FALSE)</f>
        <v>#NUM!</v>
      </c>
      <c r="E17" s="294" t="e">
        <f ca="1">SMALL('Resultados Porcentuales'!$P$10:$P$82,5)</f>
        <v>#NUM!</v>
      </c>
      <c r="F17" s="115"/>
      <c r="G17" s="116"/>
    </row>
    <row r="18" spans="1:7" ht="15.75" thickBot="1" x14ac:dyDescent="0.3">
      <c r="A18" s="291"/>
      <c r="B18" s="295"/>
      <c r="C18" s="292"/>
      <c r="D18" s="293"/>
      <c r="E18" s="294"/>
      <c r="F18" s="115"/>
      <c r="G18" s="116"/>
    </row>
    <row r="19" spans="1:7" ht="15.75" thickBot="1" x14ac:dyDescent="0.3">
      <c r="A19" s="291"/>
      <c r="B19" s="295"/>
      <c r="C19" s="292"/>
      <c r="D19" s="293"/>
      <c r="E19" s="294"/>
      <c r="F19" s="115"/>
      <c r="G19" s="116"/>
    </row>
  </sheetData>
  <sheetProtection algorithmName="SHA-512" hashValue="iZNDWXzSYyAjJq2cAj9Q0No2asAg90hI2ICD6D0erGppajGUy3KfP3XQVBTT4Ng0ZhTwZDq0NFnDLIE+sAQXUA==" saltValue="cLFHd+5N43bIE2/lUGzLqA==" spinCount="100000" sheet="1" objects="1" scenarios="1"/>
  <mergeCells count="31">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 ref="A5:A7"/>
    <mergeCell ref="C5:C7"/>
    <mergeCell ref="D5:D7"/>
    <mergeCell ref="E5:E7"/>
    <mergeCell ref="A8:A10"/>
    <mergeCell ref="C8:C10"/>
    <mergeCell ref="D8:D10"/>
    <mergeCell ref="E8:E10"/>
    <mergeCell ref="B5:B7"/>
    <mergeCell ref="B8:B10"/>
    <mergeCell ref="B1:G1"/>
    <mergeCell ref="B3:B4"/>
    <mergeCell ref="C3:D4"/>
    <mergeCell ref="E3:E4"/>
    <mergeCell ref="F3:F4"/>
    <mergeCell ref="G3:G4"/>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6" sqref="E6:F17"/>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4" customWidth="1"/>
  </cols>
  <sheetData>
    <row r="1" spans="1:6" ht="19.5" customHeight="1" thickBot="1" x14ac:dyDescent="0.4">
      <c r="A1" s="301" t="s">
        <v>181</v>
      </c>
      <c r="B1" s="301"/>
      <c r="C1" s="301"/>
      <c r="D1" s="301"/>
      <c r="E1" s="301"/>
      <c r="F1" s="301"/>
    </row>
    <row r="2" spans="1:6" ht="19.5" customHeight="1" thickTop="1" thickBot="1" x14ac:dyDescent="0.4">
      <c r="A2" s="308" t="str">
        <f>IF('Instrumentos de Evaluación'!D2=0,"",'Instrumentos de Evaluación'!D2&amp;" - "&amp;'Instrumentos de Evaluación'!D3)</f>
        <v/>
      </c>
      <c r="B2" s="308"/>
      <c r="C2" s="308"/>
      <c r="D2" s="308"/>
      <c r="E2" s="308"/>
      <c r="F2" s="308"/>
    </row>
    <row r="3" spans="1:6" ht="19.5" customHeight="1" thickTop="1" thickBot="1" x14ac:dyDescent="0.35">
      <c r="A3" s="111"/>
      <c r="B3" s="111"/>
      <c r="C3" s="111"/>
      <c r="D3" s="111"/>
      <c r="E3" s="111"/>
      <c r="F3" s="111"/>
    </row>
    <row r="4" spans="1:6" ht="15" customHeight="1" x14ac:dyDescent="0.25">
      <c r="A4" s="302" t="s">
        <v>192</v>
      </c>
      <c r="B4" s="304" t="s">
        <v>186</v>
      </c>
      <c r="C4" s="305"/>
      <c r="D4" s="309" t="s">
        <v>187</v>
      </c>
      <c r="E4" s="311" t="s">
        <v>188</v>
      </c>
      <c r="F4" s="311" t="s">
        <v>189</v>
      </c>
    </row>
    <row r="5" spans="1:6" ht="15.75" thickBot="1" x14ac:dyDescent="0.3">
      <c r="A5" s="303"/>
      <c r="B5" s="306"/>
      <c r="C5" s="307"/>
      <c r="D5" s="310"/>
      <c r="E5" s="312"/>
      <c r="F5" s="312"/>
    </row>
    <row r="6" spans="1:6" ht="45.75" customHeight="1" thickBot="1" x14ac:dyDescent="0.3">
      <c r="A6" s="299" t="e">
        <f ca="1">A!B5</f>
        <v>#NUM!</v>
      </c>
      <c r="B6" s="298" t="e">
        <f ca="1">A!C5</f>
        <v>#NUM!</v>
      </c>
      <c r="C6" s="296" t="e">
        <f ca="1">A!D5</f>
        <v>#NUM!</v>
      </c>
      <c r="D6" s="297" t="e">
        <f ca="1">A!E5</f>
        <v>#NUM!</v>
      </c>
      <c r="E6" s="112"/>
      <c r="F6" s="113"/>
    </row>
    <row r="7" spans="1:6" ht="45.75" customHeight="1" thickBot="1" x14ac:dyDescent="0.3">
      <c r="A7" s="299"/>
      <c r="B7" s="298"/>
      <c r="C7" s="296"/>
      <c r="D7" s="297"/>
      <c r="E7" s="112"/>
      <c r="F7" s="113"/>
    </row>
    <row r="8" spans="1:6" ht="45.75" customHeight="1" thickBot="1" x14ac:dyDescent="0.3">
      <c r="A8" s="299"/>
      <c r="B8" s="298"/>
      <c r="C8" s="296"/>
      <c r="D8" s="297"/>
      <c r="E8" s="112"/>
      <c r="F8" s="113"/>
    </row>
    <row r="9" spans="1:6" ht="45.75" customHeight="1" thickBot="1" x14ac:dyDescent="0.3">
      <c r="A9" s="299" t="e">
        <f ca="1">A!B8</f>
        <v>#NUM!</v>
      </c>
      <c r="B9" s="298" t="e">
        <f ca="1">A!C8</f>
        <v>#NUM!</v>
      </c>
      <c r="C9" s="300" t="e">
        <f ca="1">A!D8</f>
        <v>#NUM!</v>
      </c>
      <c r="D9" s="297" t="e">
        <f ca="1">A!E8</f>
        <v>#NUM!</v>
      </c>
      <c r="E9" s="112"/>
      <c r="F9" s="113"/>
    </row>
    <row r="10" spans="1:6" ht="45.75" customHeight="1" thickBot="1" x14ac:dyDescent="0.3">
      <c r="A10" s="299"/>
      <c r="B10" s="298"/>
      <c r="C10" s="300"/>
      <c r="D10" s="297"/>
      <c r="E10" s="112"/>
      <c r="F10" s="113"/>
    </row>
    <row r="11" spans="1:6" ht="45.75" customHeight="1" thickBot="1" x14ac:dyDescent="0.3">
      <c r="A11" s="299"/>
      <c r="B11" s="298"/>
      <c r="C11" s="300"/>
      <c r="D11" s="297"/>
      <c r="E11" s="112"/>
      <c r="F11" s="113"/>
    </row>
    <row r="12" spans="1:6" ht="45.75" customHeight="1" thickBot="1" x14ac:dyDescent="0.3">
      <c r="A12" s="299" t="e">
        <f ca="1">A!B11</f>
        <v>#NUM!</v>
      </c>
      <c r="B12" s="298" t="e">
        <f ca="1">A!C11</f>
        <v>#NUM!</v>
      </c>
      <c r="C12" s="300" t="e">
        <f ca="1">A!D11</f>
        <v>#NUM!</v>
      </c>
      <c r="D12" s="297" t="e">
        <f ca="1">A!E11</f>
        <v>#NUM!</v>
      </c>
      <c r="E12" s="112"/>
      <c r="F12" s="113"/>
    </row>
    <row r="13" spans="1:6" ht="45.75" customHeight="1" thickBot="1" x14ac:dyDescent="0.3">
      <c r="A13" s="299"/>
      <c r="B13" s="298"/>
      <c r="C13" s="300"/>
      <c r="D13" s="297"/>
      <c r="E13" s="112"/>
      <c r="F13" s="113"/>
    </row>
    <row r="14" spans="1:6" ht="45.75" customHeight="1" thickBot="1" x14ac:dyDescent="0.3">
      <c r="A14" s="299"/>
      <c r="B14" s="298"/>
      <c r="C14" s="300"/>
      <c r="D14" s="297"/>
      <c r="E14" s="112"/>
      <c r="F14" s="113"/>
    </row>
    <row r="15" spans="1:6" ht="45.75" customHeight="1" thickBot="1" x14ac:dyDescent="0.3">
      <c r="A15" s="299" t="e">
        <f ca="1">A!B14</f>
        <v>#NUM!</v>
      </c>
      <c r="B15" s="298" t="e">
        <f ca="1">A!C14</f>
        <v>#NUM!</v>
      </c>
      <c r="C15" s="300" t="e">
        <f ca="1">A!D14</f>
        <v>#NUM!</v>
      </c>
      <c r="D15" s="297" t="e">
        <f ca="1">A!E14</f>
        <v>#NUM!</v>
      </c>
      <c r="E15" s="112"/>
      <c r="F15" s="113"/>
    </row>
    <row r="16" spans="1:6" ht="45.75" customHeight="1" thickBot="1" x14ac:dyDescent="0.3">
      <c r="A16" s="299"/>
      <c r="B16" s="298"/>
      <c r="C16" s="300"/>
      <c r="D16" s="297"/>
      <c r="E16" s="112"/>
      <c r="F16" s="113"/>
    </row>
    <row r="17" spans="1:6" ht="45.75" customHeight="1" thickBot="1" x14ac:dyDescent="0.3">
      <c r="A17" s="299"/>
      <c r="B17" s="298"/>
      <c r="C17" s="300"/>
      <c r="D17" s="297"/>
      <c r="E17" s="112"/>
      <c r="F17" s="113"/>
    </row>
  </sheetData>
  <mergeCells count="23">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 ref="C6:C8"/>
    <mergeCell ref="D6:D8"/>
    <mergeCell ref="B15:B17"/>
    <mergeCell ref="A12:A14"/>
    <mergeCell ref="A15:A17"/>
    <mergeCell ref="C15:C17"/>
    <mergeCell ref="D15:D17"/>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zoomScaleNormal="100" workbookViewId="0">
      <pane xSplit="6" topLeftCell="G1" activePane="topRight" state="frozen"/>
      <selection pane="topRight" activeCell="D17" sqref="D17"/>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42" width="10.5703125" customWidth="1"/>
    <col min="43"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0" t="s">
        <v>261</v>
      </c>
      <c r="C2" s="201"/>
      <c r="D2" s="201"/>
      <c r="E2" s="201"/>
      <c r="F2" s="201"/>
      <c r="G2" s="213" t="s">
        <v>216</v>
      </c>
      <c r="H2" s="214"/>
      <c r="I2" s="214"/>
      <c r="J2" s="215"/>
      <c r="K2" s="213" t="s">
        <v>217</v>
      </c>
      <c r="L2" s="214"/>
      <c r="M2" s="214"/>
      <c r="N2" s="214"/>
      <c r="O2" s="215"/>
      <c r="P2" s="213" t="s">
        <v>212</v>
      </c>
      <c r="Q2" s="214"/>
      <c r="R2" s="214"/>
      <c r="S2" s="214"/>
      <c r="T2" s="214"/>
      <c r="U2" s="214"/>
      <c r="V2" s="213" t="s">
        <v>213</v>
      </c>
      <c r="W2" s="214"/>
      <c r="X2" s="214"/>
      <c r="Y2" s="215"/>
      <c r="Z2" s="220" t="s">
        <v>214</v>
      </c>
      <c r="AA2" s="221"/>
      <c r="AB2" s="221"/>
      <c r="AC2" s="221"/>
      <c r="AD2" s="213" t="s">
        <v>218</v>
      </c>
      <c r="AE2" s="214"/>
      <c r="AF2" s="215"/>
      <c r="AG2" s="213" t="s">
        <v>219</v>
      </c>
      <c r="AH2" s="214"/>
      <c r="AI2" s="215"/>
      <c r="AJ2" s="195" t="s">
        <v>220</v>
      </c>
      <c r="AK2" s="216"/>
      <c r="AL2" s="216"/>
      <c r="AM2" s="216"/>
      <c r="AN2" s="217" t="s">
        <v>221</v>
      </c>
      <c r="AO2" s="218"/>
      <c r="AP2" s="219"/>
      <c r="AQ2" s="149"/>
      <c r="AR2" s="195" t="s">
        <v>221</v>
      </c>
      <c r="AS2" s="195"/>
      <c r="AT2" s="195"/>
      <c r="AU2" s="195"/>
    </row>
    <row r="3" spans="2:51" ht="22.5" customHeight="1" x14ac:dyDescent="0.25">
      <c r="B3" s="202" t="s">
        <v>17</v>
      </c>
      <c r="C3" s="203"/>
      <c r="D3" s="204"/>
      <c r="E3" s="204"/>
      <c r="F3" s="204"/>
      <c r="G3" s="64">
        <v>1.1000000000000001</v>
      </c>
      <c r="H3" s="64">
        <v>1.2</v>
      </c>
      <c r="I3" s="64">
        <v>1.3</v>
      </c>
      <c r="J3" s="64">
        <v>1.4</v>
      </c>
      <c r="K3" s="64">
        <v>2.1</v>
      </c>
      <c r="L3" s="65">
        <v>2.2000000000000002</v>
      </c>
      <c r="M3" s="65">
        <v>2.2999999999999998</v>
      </c>
      <c r="N3" s="65">
        <v>2.4</v>
      </c>
      <c r="O3" s="65">
        <v>2.5</v>
      </c>
      <c r="P3" s="65">
        <v>3.1</v>
      </c>
      <c r="Q3" s="65">
        <v>3.2</v>
      </c>
      <c r="R3" s="65">
        <v>3.3</v>
      </c>
      <c r="S3" s="66">
        <v>3.4</v>
      </c>
      <c r="T3" s="66">
        <v>3.5</v>
      </c>
      <c r="U3" s="66">
        <v>3.6</v>
      </c>
      <c r="V3" s="66">
        <v>4.0999999999999996</v>
      </c>
      <c r="W3" s="66">
        <v>4.2</v>
      </c>
      <c r="X3" s="65">
        <v>4.3</v>
      </c>
      <c r="Y3" s="65">
        <v>4.4000000000000004</v>
      </c>
      <c r="Z3" s="65" t="s">
        <v>165</v>
      </c>
      <c r="AA3" s="65" t="s">
        <v>166</v>
      </c>
      <c r="AB3" s="65" t="s">
        <v>167</v>
      </c>
      <c r="AC3" s="66" t="s">
        <v>209</v>
      </c>
      <c r="AD3" s="66" t="s">
        <v>168</v>
      </c>
      <c r="AE3" s="66" t="s">
        <v>169</v>
      </c>
      <c r="AF3" s="66" t="s">
        <v>170</v>
      </c>
      <c r="AG3" s="66" t="s">
        <v>249</v>
      </c>
      <c r="AH3" s="66" t="s">
        <v>250</v>
      </c>
      <c r="AI3" s="66" t="s">
        <v>251</v>
      </c>
      <c r="AJ3" s="66" t="s">
        <v>252</v>
      </c>
      <c r="AK3" s="66" t="s">
        <v>253</v>
      </c>
      <c r="AL3" s="66" t="s">
        <v>254</v>
      </c>
      <c r="AM3" s="66" t="s">
        <v>255</v>
      </c>
      <c r="AN3" s="66">
        <v>7.1</v>
      </c>
      <c r="AO3" s="66">
        <v>7.2</v>
      </c>
      <c r="AP3" s="66">
        <v>7.3</v>
      </c>
      <c r="AQ3" s="66">
        <v>8.1</v>
      </c>
      <c r="AR3" s="66">
        <v>8.1999999999999993</v>
      </c>
      <c r="AS3" s="66">
        <v>8.3000000000000007</v>
      </c>
      <c r="AT3" s="66">
        <v>8.4</v>
      </c>
      <c r="AU3" s="66">
        <v>8.5</v>
      </c>
    </row>
    <row r="4" spans="2:51" ht="156" customHeight="1" thickBot="1" x14ac:dyDescent="0.3">
      <c r="B4" s="205"/>
      <c r="C4" s="206"/>
      <c r="D4" s="206"/>
      <c r="E4" s="206"/>
      <c r="F4" s="206"/>
      <c r="G4" s="197" t="s">
        <v>222</v>
      </c>
      <c r="H4" s="197" t="s">
        <v>265</v>
      </c>
      <c r="I4" s="197" t="s">
        <v>223</v>
      </c>
      <c r="J4" s="197" t="s">
        <v>266</v>
      </c>
      <c r="K4" s="197" t="s">
        <v>267</v>
      </c>
      <c r="L4" s="197" t="s">
        <v>224</v>
      </c>
      <c r="M4" s="197" t="s">
        <v>225</v>
      </c>
      <c r="N4" s="197" t="s">
        <v>226</v>
      </c>
      <c r="O4" s="197" t="s">
        <v>227</v>
      </c>
      <c r="P4" s="197" t="s">
        <v>228</v>
      </c>
      <c r="Q4" s="197" t="s">
        <v>229</v>
      </c>
      <c r="R4" s="197" t="s">
        <v>268</v>
      </c>
      <c r="S4" s="197" t="s">
        <v>230</v>
      </c>
      <c r="T4" s="197" t="s">
        <v>231</v>
      </c>
      <c r="U4" s="197" t="s">
        <v>269</v>
      </c>
      <c r="V4" s="197" t="s">
        <v>232</v>
      </c>
      <c r="W4" s="197" t="s">
        <v>233</v>
      </c>
      <c r="X4" s="197" t="s">
        <v>234</v>
      </c>
      <c r="Y4" s="197" t="s">
        <v>235</v>
      </c>
      <c r="Z4" s="197" t="s">
        <v>236</v>
      </c>
      <c r="AA4" s="197" t="s">
        <v>237</v>
      </c>
      <c r="AB4" s="197" t="s">
        <v>238</v>
      </c>
      <c r="AC4" s="197" t="s">
        <v>270</v>
      </c>
      <c r="AD4" s="197" t="s">
        <v>271</v>
      </c>
      <c r="AE4" s="197" t="s">
        <v>272</v>
      </c>
      <c r="AF4" s="197" t="s">
        <v>273</v>
      </c>
      <c r="AG4" s="197" t="s">
        <v>239</v>
      </c>
      <c r="AH4" s="197" t="s">
        <v>240</v>
      </c>
      <c r="AI4" s="197" t="s">
        <v>241</v>
      </c>
      <c r="AJ4" s="197" t="s">
        <v>242</v>
      </c>
      <c r="AK4" s="197" t="s">
        <v>243</v>
      </c>
      <c r="AL4" s="197" t="s">
        <v>244</v>
      </c>
      <c r="AM4" s="197" t="s">
        <v>245</v>
      </c>
      <c r="AN4" s="197" t="s">
        <v>246</v>
      </c>
      <c r="AO4" s="197" t="s">
        <v>247</v>
      </c>
      <c r="AP4" s="197" t="s">
        <v>248</v>
      </c>
      <c r="AQ4" s="197"/>
      <c r="AR4" s="197" t="s">
        <v>246</v>
      </c>
      <c r="AS4" s="197" t="s">
        <v>247</v>
      </c>
      <c r="AT4" s="197" t="s">
        <v>248</v>
      </c>
      <c r="AU4" s="197"/>
    </row>
    <row r="5" spans="2:51" x14ac:dyDescent="0.25">
      <c r="B5" s="207" t="s">
        <v>0</v>
      </c>
      <c r="C5" s="209" t="s">
        <v>43</v>
      </c>
      <c r="D5" s="209" t="s">
        <v>91</v>
      </c>
      <c r="E5" s="209" t="s">
        <v>92</v>
      </c>
      <c r="F5" s="211" t="s">
        <v>93</v>
      </c>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row>
    <row r="6" spans="2:51" x14ac:dyDescent="0.25">
      <c r="B6" s="208"/>
      <c r="C6" s="210"/>
      <c r="D6" s="210"/>
      <c r="E6" s="210"/>
      <c r="F6" s="212"/>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
      </c>
      <c r="D7" s="61" t="e" cm="1" vm="1">
        <f t="array" ref="D7">_xlfn._xlws.FILTER(CHOOSE({1,2,2,2,2,2,2,2,2,2,2,2,2,2,2,2,2,2,2,2,2,2,2,2,2,2,2,2,2,2,2,2,2,2,2,2,2,2,2,2,2,2,2,2},'Instrumentos de Evaluación'!D8:E86,'Instrumentos de Evaluación'!$AS$8:$CJ$86),'Instrumentos de Evaluación'!CK8:CK86&lt;41)</f>
        <v>#VALUE!</v>
      </c>
      <c r="E7" s="69"/>
      <c r="F7" s="130"/>
      <c r="G7" s="45"/>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119"/>
      <c r="AW7" s="7"/>
      <c r="AX7" s="7"/>
      <c r="AY7" s="7"/>
    </row>
    <row r="8" spans="2:51" x14ac:dyDescent="0.25">
      <c r="B8" s="67" t="str">
        <f>IF(ISBLANK(E8),"",B7+1)</f>
        <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
      </c>
      <c r="D8" s="61"/>
      <c r="E8" s="69"/>
      <c r="F8" s="130"/>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118"/>
    </row>
    <row r="9" spans="2:51" x14ac:dyDescent="0.25">
      <c r="B9" s="67" t="str">
        <f t="shared" ref="B9:B13" si="1">IF(ISBLANK(E9),"",B8+1)</f>
        <v/>
      </c>
      <c r="C9" s="68" t="str">
        <f t="shared" si="0"/>
        <v/>
      </c>
      <c r="D9" s="61"/>
      <c r="E9" s="69"/>
      <c r="F9" s="130"/>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2"/>
      <c r="AV9" s="118"/>
    </row>
    <row r="10" spans="2:51" x14ac:dyDescent="0.25">
      <c r="B10" s="67" t="str">
        <f t="shared" si="1"/>
        <v/>
      </c>
      <c r="C10" s="68" t="str">
        <f t="shared" si="0"/>
        <v/>
      </c>
      <c r="D10" s="61"/>
      <c r="E10" s="69"/>
      <c r="F10" s="130"/>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118"/>
    </row>
    <row r="11" spans="2:51" x14ac:dyDescent="0.25">
      <c r="B11" s="67" t="str">
        <f t="shared" si="1"/>
        <v/>
      </c>
      <c r="C11" s="68" t="str">
        <f t="shared" si="0"/>
        <v/>
      </c>
      <c r="D11" s="61"/>
      <c r="E11" s="69"/>
      <c r="F11" s="130"/>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118"/>
    </row>
    <row r="12" spans="2:51" x14ac:dyDescent="0.25">
      <c r="B12" s="67" t="str">
        <f t="shared" si="1"/>
        <v/>
      </c>
      <c r="C12" s="68" t="str">
        <f t="shared" si="0"/>
        <v/>
      </c>
      <c r="D12" s="61"/>
      <c r="E12" s="69"/>
      <c r="F12" s="130"/>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118"/>
    </row>
    <row r="13" spans="2:51" x14ac:dyDescent="0.25">
      <c r="B13" s="67" t="str">
        <f t="shared" si="1"/>
        <v/>
      </c>
      <c r="C13" s="68" t="str">
        <f t="shared" si="0"/>
        <v/>
      </c>
      <c r="D13" s="61"/>
      <c r="E13" s="69"/>
      <c r="F13" s="130"/>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118"/>
    </row>
    <row r="14" spans="2:51" x14ac:dyDescent="0.25">
      <c r="B14" s="67" t="str">
        <f t="shared" ref="B14:B77" si="2">IF(ISBLANK(E14),"",B13+1)</f>
        <v/>
      </c>
      <c r="C14" s="68" t="str">
        <f t="shared" si="0"/>
        <v/>
      </c>
      <c r="D14" s="61"/>
      <c r="E14" s="69"/>
      <c r="F14" s="130"/>
      <c r="G14" s="46"/>
      <c r="H14" s="46"/>
      <c r="I14" s="46"/>
      <c r="J14" s="46"/>
      <c r="K14" s="45"/>
      <c r="L14" s="46"/>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118"/>
    </row>
    <row r="15" spans="2:51" x14ac:dyDescent="0.25">
      <c r="B15" s="67" t="str">
        <f t="shared" si="2"/>
        <v/>
      </c>
      <c r="C15" s="68" t="str">
        <f t="shared" si="0"/>
        <v/>
      </c>
      <c r="D15" s="61"/>
      <c r="E15" s="69"/>
      <c r="F15" s="131"/>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118"/>
    </row>
    <row r="16" spans="2:51" x14ac:dyDescent="0.25">
      <c r="B16" s="67" t="str">
        <f t="shared" si="2"/>
        <v/>
      </c>
      <c r="C16" s="68" t="str">
        <f t="shared" si="0"/>
        <v/>
      </c>
      <c r="D16" s="61"/>
      <c r="E16" s="69"/>
      <c r="F16" s="131"/>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118"/>
    </row>
    <row r="17" spans="2:48" x14ac:dyDescent="0.25">
      <c r="B17" s="67" t="str">
        <f t="shared" si="2"/>
        <v/>
      </c>
      <c r="C17" s="68" t="str">
        <f t="shared" si="0"/>
        <v/>
      </c>
      <c r="D17" s="61"/>
      <c r="E17" s="69"/>
      <c r="F17" s="131"/>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118"/>
    </row>
    <row r="18" spans="2:48" x14ac:dyDescent="0.25">
      <c r="B18" s="67" t="str">
        <f t="shared" si="2"/>
        <v/>
      </c>
      <c r="C18" s="68" t="str">
        <f t="shared" si="0"/>
        <v/>
      </c>
      <c r="D18" s="61"/>
      <c r="E18" s="69"/>
      <c r="F18" s="131"/>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118"/>
    </row>
    <row r="19" spans="2:48" x14ac:dyDescent="0.25">
      <c r="B19" s="67" t="str">
        <f t="shared" si="2"/>
        <v/>
      </c>
      <c r="C19" s="68" t="str">
        <f t="shared" si="0"/>
        <v/>
      </c>
      <c r="D19" s="61"/>
      <c r="E19" s="69"/>
      <c r="F19" s="131"/>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118"/>
    </row>
    <row r="20" spans="2:48" x14ac:dyDescent="0.25">
      <c r="B20" s="67" t="str">
        <f t="shared" si="2"/>
        <v/>
      </c>
      <c r="C20" s="68" t="str">
        <f t="shared" si="0"/>
        <v/>
      </c>
      <c r="D20" s="61"/>
      <c r="E20" s="69"/>
      <c r="F20" s="131"/>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118"/>
    </row>
    <row r="21" spans="2:48" x14ac:dyDescent="0.25">
      <c r="B21" s="67" t="str">
        <f t="shared" si="2"/>
        <v/>
      </c>
      <c r="C21" s="68" t="str">
        <f t="shared" si="0"/>
        <v/>
      </c>
      <c r="D21" s="61"/>
      <c r="E21" s="69"/>
      <c r="F21" s="131"/>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118"/>
    </row>
    <row r="22" spans="2:48" x14ac:dyDescent="0.25">
      <c r="B22" s="67" t="str">
        <f t="shared" si="2"/>
        <v/>
      </c>
      <c r="C22" s="68" t="str">
        <f t="shared" si="0"/>
        <v/>
      </c>
      <c r="D22" s="61"/>
      <c r="E22" s="69"/>
      <c r="F22" s="131"/>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118"/>
    </row>
    <row r="23" spans="2:48" x14ac:dyDescent="0.25">
      <c r="B23" s="67" t="str">
        <f t="shared" si="2"/>
        <v/>
      </c>
      <c r="C23" s="68" t="str">
        <f t="shared" si="0"/>
        <v/>
      </c>
      <c r="D23" s="61"/>
      <c r="E23" s="69"/>
      <c r="F23" s="131"/>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118"/>
    </row>
    <row r="24" spans="2:48" x14ac:dyDescent="0.25">
      <c r="B24" s="67" t="str">
        <f t="shared" si="2"/>
        <v/>
      </c>
      <c r="C24" s="68" t="str">
        <f t="shared" si="0"/>
        <v/>
      </c>
      <c r="D24" s="61"/>
      <c r="E24" s="69"/>
      <c r="F24" s="131"/>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118"/>
    </row>
    <row r="25" spans="2:48" x14ac:dyDescent="0.25">
      <c r="B25" s="67" t="str">
        <f t="shared" si="2"/>
        <v/>
      </c>
      <c r="C25" s="68" t="str">
        <f t="shared" si="0"/>
        <v/>
      </c>
      <c r="D25" s="61"/>
      <c r="E25" s="69"/>
      <c r="F25" s="131"/>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118"/>
    </row>
    <row r="26" spans="2:48" x14ac:dyDescent="0.25">
      <c r="B26" s="67" t="str">
        <f t="shared" si="2"/>
        <v/>
      </c>
      <c r="C26" s="68" t="str">
        <f t="shared" si="0"/>
        <v/>
      </c>
      <c r="D26" s="61"/>
      <c r="E26" s="69"/>
      <c r="F26" s="70"/>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118"/>
    </row>
    <row r="27" spans="2:48" x14ac:dyDescent="0.25">
      <c r="B27" s="67" t="str">
        <f t="shared" si="2"/>
        <v/>
      </c>
      <c r="C27" s="68" t="str">
        <f t="shared" si="0"/>
        <v/>
      </c>
      <c r="D27" s="61"/>
      <c r="E27" s="69"/>
      <c r="F27" s="70"/>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118"/>
    </row>
    <row r="28" spans="2:48" ht="27" x14ac:dyDescent="0.25">
      <c r="B28" s="67" t="str">
        <f t="shared" si="2"/>
        <v/>
      </c>
      <c r="C28" s="68" t="str">
        <f t="shared" si="0"/>
        <v/>
      </c>
      <c r="D28" s="61"/>
      <c r="E28" s="69"/>
      <c r="F28" s="70"/>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118"/>
    </row>
    <row r="29" spans="2:48" ht="27" x14ac:dyDescent="0.25">
      <c r="B29" s="67" t="str">
        <f t="shared" si="2"/>
        <v/>
      </c>
      <c r="C29" s="68" t="str">
        <f t="shared" si="0"/>
        <v/>
      </c>
      <c r="D29" s="61"/>
      <c r="E29" s="69"/>
      <c r="F29" s="70"/>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118"/>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8"/>
    </row>
    <row r="31" spans="2:48" ht="27"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8"/>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8"/>
    </row>
    <row r="33" spans="2:48" x14ac:dyDescent="0.25">
      <c r="B33" s="42" t="str">
        <f t="shared" si="2"/>
        <v/>
      </c>
      <c r="C33" s="68" t="str">
        <f t="shared" si="0"/>
        <v/>
      </c>
      <c r="D33" s="61"/>
      <c r="E33" s="69"/>
      <c r="F33" s="131"/>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8"/>
    </row>
    <row r="34" spans="2:48" x14ac:dyDescent="0.25">
      <c r="B34" s="42" t="str">
        <f t="shared" si="2"/>
        <v/>
      </c>
      <c r="C34" s="68" t="str">
        <f t="shared" si="0"/>
        <v/>
      </c>
      <c r="D34" s="61"/>
      <c r="E34" s="69"/>
      <c r="F34" s="131"/>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8"/>
    </row>
    <row r="35" spans="2:48" x14ac:dyDescent="0.25">
      <c r="B35" s="42" t="str">
        <f t="shared" si="2"/>
        <v/>
      </c>
      <c r="C35" s="68" t="str">
        <f t="shared" si="0"/>
        <v/>
      </c>
      <c r="D35" s="61"/>
      <c r="E35" s="69"/>
      <c r="F35" s="131"/>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8"/>
    </row>
    <row r="36" spans="2:48" x14ac:dyDescent="0.25">
      <c r="B36" s="42" t="str">
        <f t="shared" si="2"/>
        <v/>
      </c>
      <c r="C36" s="68" t="str">
        <f t="shared" si="0"/>
        <v/>
      </c>
      <c r="D36" s="61"/>
      <c r="E36" s="69"/>
      <c r="F36" s="131"/>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8"/>
    </row>
    <row r="37" spans="2:48" x14ac:dyDescent="0.25">
      <c r="B37" s="42" t="str">
        <f t="shared" si="2"/>
        <v/>
      </c>
      <c r="C37" s="68" t="str">
        <f t="shared" si="0"/>
        <v/>
      </c>
      <c r="D37" s="61"/>
      <c r="E37" s="69"/>
      <c r="F37" s="131"/>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8"/>
    </row>
    <row r="38" spans="2:48" x14ac:dyDescent="0.25">
      <c r="B38" s="42" t="str">
        <f t="shared" si="2"/>
        <v/>
      </c>
      <c r="C38" s="68" t="str">
        <f t="shared" si="0"/>
        <v/>
      </c>
      <c r="D38" s="61"/>
      <c r="E38" s="69"/>
      <c r="F38" s="131"/>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8"/>
    </row>
    <row r="39" spans="2:48" x14ac:dyDescent="0.25">
      <c r="B39" s="42" t="str">
        <f t="shared" si="2"/>
        <v/>
      </c>
      <c r="C39" s="68" t="str">
        <f t="shared" si="0"/>
        <v/>
      </c>
      <c r="D39" s="61"/>
      <c r="E39" s="69"/>
      <c r="F39" s="131"/>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8"/>
    </row>
    <row r="40" spans="2:48" x14ac:dyDescent="0.25">
      <c r="B40" s="42" t="str">
        <f t="shared" si="2"/>
        <v/>
      </c>
      <c r="C40" s="68" t="str">
        <f t="shared" si="0"/>
        <v/>
      </c>
      <c r="D40" s="61"/>
      <c r="E40" s="69"/>
      <c r="F40" s="131"/>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8"/>
    </row>
    <row r="41" spans="2:48" x14ac:dyDescent="0.25">
      <c r="B41" s="42" t="str">
        <f t="shared" si="2"/>
        <v/>
      </c>
      <c r="C41" s="68" t="str">
        <f t="shared" si="0"/>
        <v/>
      </c>
      <c r="D41" s="61"/>
      <c r="E41" s="69"/>
      <c r="F41" s="131"/>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8"/>
    </row>
    <row r="42" spans="2:48" x14ac:dyDescent="0.25">
      <c r="B42" s="42" t="str">
        <f t="shared" si="2"/>
        <v/>
      </c>
      <c r="C42" s="68" t="str">
        <f t="shared" si="0"/>
        <v/>
      </c>
      <c r="D42" s="61"/>
      <c r="E42" s="69"/>
      <c r="F42" s="131"/>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8"/>
    </row>
    <row r="43" spans="2:48" x14ac:dyDescent="0.25">
      <c r="B43" s="42" t="str">
        <f t="shared" si="2"/>
        <v/>
      </c>
      <c r="C43" s="68" t="str">
        <f t="shared" si="0"/>
        <v/>
      </c>
      <c r="D43" s="61"/>
      <c r="E43" s="69"/>
      <c r="F43" s="131"/>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1"/>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1"/>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1"/>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1"/>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1"/>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1"/>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20" t="str">
        <f t="shared" si="4"/>
        <v/>
      </c>
      <c r="C86" s="121" t="str">
        <f t="shared" si="3"/>
        <v/>
      </c>
      <c r="D86" s="122"/>
      <c r="E86" s="123"/>
      <c r="F86" s="123"/>
      <c r="G86" s="123"/>
      <c r="H86" s="123"/>
      <c r="I86" s="123"/>
      <c r="J86" s="123"/>
      <c r="K86" s="123"/>
      <c r="L86" s="123"/>
      <c r="M86" s="123"/>
      <c r="N86" s="123"/>
      <c r="O86" s="123"/>
      <c r="P86" s="123"/>
      <c r="Q86" s="123"/>
      <c r="R86" s="123"/>
    </row>
    <row r="87" spans="2:18" x14ac:dyDescent="0.25">
      <c r="B87" s="120" t="str">
        <f t="shared" si="4"/>
        <v/>
      </c>
      <c r="C87" s="121" t="str">
        <f t="shared" si="3"/>
        <v/>
      </c>
      <c r="D87" s="122"/>
      <c r="E87" s="123"/>
      <c r="F87" s="123"/>
      <c r="G87" s="123"/>
      <c r="H87" s="123"/>
      <c r="I87" s="123"/>
      <c r="J87" s="123"/>
      <c r="K87" s="123"/>
      <c r="L87" s="123"/>
      <c r="M87" s="123"/>
      <c r="N87" s="123"/>
      <c r="O87" s="123"/>
      <c r="P87" s="123"/>
      <c r="Q87" s="123"/>
      <c r="R87" s="123"/>
    </row>
    <row r="88" spans="2:18" x14ac:dyDescent="0.25">
      <c r="B88" s="120" t="str">
        <f t="shared" si="4"/>
        <v/>
      </c>
      <c r="C88" s="121" t="str">
        <f t="shared" si="3"/>
        <v/>
      </c>
      <c r="D88" s="122"/>
      <c r="E88" s="123"/>
      <c r="F88" s="123"/>
      <c r="G88" s="123"/>
      <c r="H88" s="123"/>
      <c r="I88" s="123"/>
      <c r="J88" s="123"/>
      <c r="K88" s="123"/>
      <c r="L88" s="123"/>
      <c r="M88" s="123"/>
      <c r="N88" s="123"/>
      <c r="O88" s="123"/>
      <c r="P88" s="123"/>
      <c r="Q88" s="123"/>
      <c r="R88" s="123"/>
    </row>
    <row r="89" spans="2:18" x14ac:dyDescent="0.25">
      <c r="B89" s="120" t="str">
        <f t="shared" si="4"/>
        <v/>
      </c>
      <c r="C89" s="121" t="str">
        <f t="shared" si="3"/>
        <v/>
      </c>
      <c r="D89" s="122"/>
      <c r="E89" s="123"/>
      <c r="F89" s="123"/>
      <c r="G89" s="123"/>
      <c r="H89" s="123"/>
      <c r="I89" s="123"/>
      <c r="J89" s="123"/>
      <c r="K89" s="123"/>
      <c r="L89" s="123"/>
      <c r="M89" s="123"/>
      <c r="N89" s="123"/>
      <c r="O89" s="123"/>
      <c r="P89" s="123"/>
      <c r="Q89" s="123"/>
      <c r="R89" s="123"/>
    </row>
    <row r="90" spans="2:18" x14ac:dyDescent="0.25">
      <c r="B90" s="120" t="str">
        <f t="shared" si="4"/>
        <v/>
      </c>
      <c r="C90" s="121" t="str">
        <f t="shared" si="3"/>
        <v/>
      </c>
      <c r="D90" s="122"/>
      <c r="E90" s="123"/>
      <c r="F90" s="123"/>
      <c r="G90" s="123"/>
      <c r="H90" s="123"/>
      <c r="I90" s="123"/>
      <c r="J90" s="123"/>
      <c r="K90" s="123"/>
      <c r="L90" s="123"/>
      <c r="M90" s="123"/>
      <c r="N90" s="123"/>
      <c r="O90" s="123"/>
      <c r="P90" s="123"/>
      <c r="Q90" s="123"/>
      <c r="R90" s="123"/>
    </row>
    <row r="91" spans="2:18" x14ac:dyDescent="0.25">
      <c r="B91" s="120" t="str">
        <f t="shared" si="4"/>
        <v/>
      </c>
      <c r="C91" s="121" t="str">
        <f t="shared" si="3"/>
        <v/>
      </c>
      <c r="D91" s="122"/>
      <c r="E91" s="123"/>
      <c r="F91" s="123"/>
      <c r="G91" s="123"/>
      <c r="H91" s="123"/>
      <c r="I91" s="123"/>
      <c r="J91" s="123"/>
      <c r="K91" s="123"/>
      <c r="L91" s="123"/>
      <c r="M91" s="123"/>
      <c r="N91" s="123"/>
      <c r="O91" s="123"/>
      <c r="P91" s="123"/>
      <c r="Q91" s="123"/>
      <c r="R91" s="123"/>
    </row>
    <row r="92" spans="2:18" x14ac:dyDescent="0.25">
      <c r="B92" s="120" t="str">
        <f t="shared" si="4"/>
        <v/>
      </c>
      <c r="C92" s="121" t="str">
        <f t="shared" si="3"/>
        <v/>
      </c>
      <c r="D92" s="122"/>
      <c r="E92" s="123"/>
      <c r="F92" s="123"/>
      <c r="G92" s="123"/>
      <c r="H92" s="123"/>
      <c r="I92" s="123"/>
      <c r="J92" s="123"/>
      <c r="K92" s="123"/>
      <c r="L92" s="123"/>
      <c r="M92" s="123"/>
      <c r="N92" s="123"/>
      <c r="O92" s="123"/>
      <c r="P92" s="123"/>
      <c r="Q92" s="123"/>
      <c r="R92" s="123"/>
    </row>
    <row r="93" spans="2:18" x14ac:dyDescent="0.25">
      <c r="B93" s="120" t="str">
        <f t="shared" si="4"/>
        <v/>
      </c>
      <c r="C93" s="121" t="str">
        <f t="shared" si="3"/>
        <v/>
      </c>
      <c r="D93" s="122"/>
      <c r="E93" s="123"/>
      <c r="F93" s="123"/>
      <c r="G93" s="123"/>
      <c r="H93" s="123"/>
      <c r="I93" s="123"/>
      <c r="J93" s="123"/>
      <c r="K93" s="123"/>
      <c r="L93" s="123"/>
      <c r="M93" s="123"/>
      <c r="N93" s="123"/>
      <c r="O93" s="123"/>
      <c r="P93" s="123"/>
      <c r="Q93" s="123"/>
      <c r="R93" s="123"/>
    </row>
    <row r="94" spans="2:18" x14ac:dyDescent="0.25">
      <c r="B94" s="120" t="str">
        <f t="shared" si="4"/>
        <v/>
      </c>
      <c r="C94" s="121" t="str">
        <f t="shared" si="3"/>
        <v/>
      </c>
      <c r="D94" s="122"/>
      <c r="E94" s="123"/>
      <c r="F94" s="123"/>
      <c r="G94" s="123"/>
      <c r="H94" s="123"/>
      <c r="I94" s="123"/>
      <c r="J94" s="123"/>
      <c r="K94" s="123"/>
      <c r="L94" s="123"/>
      <c r="M94" s="123"/>
      <c r="N94" s="123"/>
      <c r="O94" s="123"/>
      <c r="P94" s="123"/>
      <c r="Q94" s="123"/>
      <c r="R94" s="123"/>
    </row>
    <row r="95" spans="2:18" x14ac:dyDescent="0.25">
      <c r="B95" s="120" t="str">
        <f t="shared" si="4"/>
        <v/>
      </c>
      <c r="C95" s="121" t="str">
        <f t="shared" si="3"/>
        <v/>
      </c>
      <c r="D95" s="122"/>
      <c r="E95" s="123"/>
      <c r="F95" s="123"/>
      <c r="G95" s="123"/>
      <c r="H95" s="123"/>
      <c r="I95" s="123"/>
      <c r="J95" s="123"/>
      <c r="K95" s="123"/>
      <c r="L95" s="123"/>
      <c r="M95" s="123"/>
      <c r="N95" s="123"/>
      <c r="O95" s="123"/>
      <c r="P95" s="123"/>
      <c r="Q95" s="123"/>
      <c r="R95" s="123"/>
    </row>
    <row r="96" spans="2:18" x14ac:dyDescent="0.25">
      <c r="B96" s="120" t="str">
        <f t="shared" si="4"/>
        <v/>
      </c>
      <c r="C96" s="121" t="str">
        <f t="shared" si="3"/>
        <v/>
      </c>
      <c r="D96" s="122"/>
      <c r="E96" s="123"/>
      <c r="F96" s="123"/>
      <c r="G96" s="123"/>
      <c r="H96" s="123"/>
      <c r="I96" s="123"/>
      <c r="J96" s="123"/>
      <c r="K96" s="123"/>
      <c r="L96" s="123"/>
      <c r="M96" s="123"/>
      <c r="N96" s="123"/>
      <c r="O96" s="123"/>
      <c r="P96" s="123"/>
      <c r="Q96" s="123"/>
      <c r="R96" s="123"/>
    </row>
    <row r="97" spans="1:47" x14ac:dyDescent="0.25">
      <c r="B97" s="120" t="str">
        <f t="shared" si="4"/>
        <v/>
      </c>
      <c r="C97" s="121" t="str">
        <f t="shared" si="3"/>
        <v/>
      </c>
      <c r="D97" s="122"/>
      <c r="E97" s="123"/>
      <c r="F97" s="123"/>
      <c r="G97" s="123"/>
      <c r="H97" s="123"/>
      <c r="I97" s="123"/>
      <c r="J97" s="123"/>
      <c r="K97" s="123"/>
      <c r="L97" s="123"/>
      <c r="M97" s="123"/>
      <c r="N97" s="123"/>
      <c r="O97" s="123"/>
      <c r="P97" s="123"/>
      <c r="Q97" s="123"/>
      <c r="R97" s="123"/>
    </row>
    <row r="98" spans="1:47" x14ac:dyDescent="0.25">
      <c r="B98" s="120" t="str">
        <f t="shared" si="4"/>
        <v/>
      </c>
      <c r="C98" s="121" t="str">
        <f t="shared" si="3"/>
        <v/>
      </c>
      <c r="D98" s="122"/>
      <c r="E98" s="123"/>
      <c r="F98" s="123"/>
      <c r="G98" s="123"/>
      <c r="H98" s="123"/>
      <c r="I98" s="123"/>
      <c r="J98" s="123"/>
      <c r="K98" s="123"/>
      <c r="L98" s="123"/>
      <c r="M98" s="123"/>
      <c r="N98" s="123"/>
      <c r="O98" s="123"/>
      <c r="P98" s="123"/>
      <c r="Q98" s="123"/>
      <c r="R98" s="123"/>
    </row>
    <row r="99" spans="1:47" x14ac:dyDescent="0.25">
      <c r="A99" s="118"/>
      <c r="B99" s="124" t="str">
        <f t="shared" si="4"/>
        <v/>
      </c>
      <c r="C99" s="125" t="str">
        <f t="shared" si="3"/>
        <v/>
      </c>
      <c r="D99" s="126"/>
      <c r="E99" s="127"/>
      <c r="F99" s="127"/>
      <c r="G99" s="127"/>
      <c r="H99" s="127"/>
      <c r="I99" s="127"/>
      <c r="J99" s="127"/>
      <c r="K99" s="127"/>
      <c r="L99" s="127"/>
      <c r="M99" s="127"/>
      <c r="N99" s="127"/>
      <c r="O99" s="123"/>
      <c r="P99" s="123"/>
      <c r="Q99" s="123"/>
      <c r="R99" s="123"/>
    </row>
    <row r="100" spans="1:47" x14ac:dyDescent="0.25">
      <c r="A100" s="118"/>
      <c r="B100" s="127"/>
      <c r="C100" s="128"/>
      <c r="D100" s="126"/>
      <c r="E100" s="127"/>
      <c r="F100" s="127"/>
      <c r="G100" s="63">
        <f>COUNTIF(G7:G99,"x")</f>
        <v>0</v>
      </c>
      <c r="H100" s="63">
        <f t="shared" ref="H100:AU100" si="5">COUNTIF(H7:H99,"x")</f>
        <v>0</v>
      </c>
      <c r="I100" s="63">
        <f t="shared" si="5"/>
        <v>0</v>
      </c>
      <c r="J100" s="63">
        <f t="shared" si="5"/>
        <v>0</v>
      </c>
      <c r="K100" s="63">
        <f t="shared" si="5"/>
        <v>0</v>
      </c>
      <c r="L100" s="63">
        <f t="shared" si="5"/>
        <v>0</v>
      </c>
      <c r="M100" s="63">
        <f t="shared" si="5"/>
        <v>0</v>
      </c>
      <c r="N100" s="63">
        <f t="shared" si="5"/>
        <v>0</v>
      </c>
      <c r="O100" s="63">
        <f t="shared" si="5"/>
        <v>0</v>
      </c>
      <c r="P100" s="63">
        <f t="shared" si="5"/>
        <v>0</v>
      </c>
      <c r="Q100" s="63">
        <f t="shared" si="5"/>
        <v>0</v>
      </c>
      <c r="R100" s="63">
        <f t="shared" si="5"/>
        <v>0</v>
      </c>
      <c r="S100" s="63">
        <f>COUNTIF(S7:S99,"x")</f>
        <v>0</v>
      </c>
      <c r="T100" s="63">
        <f>COUNTIF(T7:T99,"x")</f>
        <v>0</v>
      </c>
      <c r="U100" s="63">
        <f>COUNTIF(U7:U99,"x")</f>
        <v>0</v>
      </c>
      <c r="V100" s="63">
        <f>COUNTIF(V7:V99,"x")</f>
        <v>0</v>
      </c>
      <c r="W100" s="63">
        <f>COUNTIF(W7:W99,"x")</f>
        <v>0</v>
      </c>
      <c r="X100" s="63">
        <f t="shared" si="5"/>
        <v>0</v>
      </c>
      <c r="Y100" s="63">
        <f t="shared" si="5"/>
        <v>0</v>
      </c>
      <c r="Z100" s="63">
        <f t="shared" si="5"/>
        <v>0</v>
      </c>
      <c r="AA100" s="63">
        <f t="shared" si="5"/>
        <v>0</v>
      </c>
      <c r="AB100" s="63">
        <f t="shared" si="5"/>
        <v>0</v>
      </c>
      <c r="AC100" s="63">
        <f t="shared" si="5"/>
        <v>0</v>
      </c>
      <c r="AD100" s="63">
        <f t="shared" si="5"/>
        <v>0</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3"/>
      <c r="C101" s="129"/>
      <c r="D101" s="122"/>
      <c r="E101" s="123"/>
      <c r="F101" s="123"/>
      <c r="G101" s="123"/>
      <c r="H101" s="123"/>
      <c r="I101" s="123"/>
      <c r="J101" s="123"/>
      <c r="K101" s="123"/>
      <c r="L101" s="123"/>
      <c r="M101" s="123"/>
      <c r="N101" s="123"/>
      <c r="O101" s="123"/>
      <c r="P101" s="123"/>
      <c r="Q101" s="123"/>
      <c r="R101" s="123"/>
    </row>
    <row r="102" spans="1:47" x14ac:dyDescent="0.25">
      <c r="B102" s="123"/>
      <c r="C102" s="129"/>
      <c r="D102" s="122"/>
      <c r="E102" s="123"/>
      <c r="F102" s="123"/>
      <c r="G102" s="123"/>
      <c r="H102" s="123"/>
      <c r="I102" s="123"/>
      <c r="J102" s="123"/>
      <c r="K102" s="123"/>
      <c r="L102" s="123"/>
      <c r="M102" s="123"/>
      <c r="N102" s="123"/>
      <c r="O102" s="123"/>
      <c r="P102" s="123"/>
      <c r="Q102" s="123"/>
      <c r="R102" s="123"/>
    </row>
    <row r="103" spans="1:47" x14ac:dyDescent="0.25">
      <c r="B103" s="123"/>
      <c r="C103" s="129"/>
      <c r="D103" s="122"/>
      <c r="E103" s="123"/>
      <c r="F103" s="123"/>
      <c r="G103" s="123"/>
      <c r="H103" s="123"/>
      <c r="I103" s="123"/>
      <c r="J103" s="123"/>
      <c r="K103" s="123"/>
      <c r="L103" s="123"/>
      <c r="M103" s="123"/>
      <c r="N103" s="123"/>
      <c r="O103" s="123"/>
      <c r="P103" s="123"/>
      <c r="Q103" s="123"/>
      <c r="R103" s="123"/>
    </row>
    <row r="104" spans="1:47" x14ac:dyDescent="0.25">
      <c r="B104" s="123"/>
      <c r="C104" s="129"/>
      <c r="D104" s="122"/>
      <c r="E104" s="123"/>
      <c r="F104" s="123"/>
      <c r="G104" s="123"/>
      <c r="H104" s="123"/>
      <c r="I104" s="123"/>
      <c r="J104" s="123"/>
      <c r="K104" s="123"/>
      <c r="L104" s="123"/>
      <c r="M104" s="123"/>
      <c r="N104" s="123"/>
      <c r="O104" s="123"/>
      <c r="P104" s="123"/>
      <c r="Q104" s="123"/>
      <c r="R104" s="123"/>
    </row>
    <row r="105" spans="1:47" x14ac:dyDescent="0.25">
      <c r="B105" s="123"/>
      <c r="C105" s="129"/>
      <c r="D105" s="122"/>
      <c r="E105" s="123"/>
      <c r="F105" s="123"/>
      <c r="G105" s="123"/>
      <c r="H105" s="123"/>
      <c r="I105" s="123"/>
      <c r="J105" s="123"/>
      <c r="K105" s="123"/>
      <c r="L105" s="123"/>
      <c r="M105" s="123"/>
      <c r="N105" s="123"/>
      <c r="O105" s="123"/>
      <c r="P105" s="123"/>
      <c r="Q105" s="123"/>
      <c r="R105" s="123"/>
    </row>
    <row r="106" spans="1:47" x14ac:dyDescent="0.25">
      <c r="B106" s="123"/>
      <c r="C106" s="129"/>
      <c r="D106" s="122"/>
      <c r="E106" s="123"/>
      <c r="F106" s="123"/>
      <c r="G106" s="123"/>
      <c r="H106" s="123"/>
      <c r="I106" s="123"/>
      <c r="J106" s="123"/>
      <c r="K106" s="123"/>
      <c r="L106" s="123"/>
      <c r="M106" s="123"/>
      <c r="N106" s="123"/>
      <c r="O106" s="123"/>
      <c r="P106" s="123"/>
      <c r="Q106" s="123"/>
      <c r="R106" s="123"/>
    </row>
    <row r="107" spans="1:47" x14ac:dyDescent="0.25">
      <c r="B107" s="123"/>
      <c r="C107" s="129"/>
      <c r="D107" s="122"/>
      <c r="E107" s="123"/>
      <c r="F107" s="123"/>
      <c r="G107" s="123"/>
      <c r="H107" s="123"/>
      <c r="I107" s="123"/>
      <c r="J107" s="123"/>
      <c r="K107" s="123"/>
      <c r="L107" s="123"/>
      <c r="M107" s="123"/>
      <c r="N107" s="123"/>
      <c r="O107" s="123"/>
      <c r="P107" s="123"/>
      <c r="Q107" s="123"/>
      <c r="R107" s="123"/>
    </row>
    <row r="108" spans="1:47" x14ac:dyDescent="0.25">
      <c r="B108" s="123"/>
      <c r="C108" s="129"/>
      <c r="D108" s="122"/>
      <c r="E108" s="123"/>
      <c r="F108" s="123"/>
      <c r="G108" s="123"/>
      <c r="H108" s="123"/>
      <c r="I108" s="123"/>
      <c r="J108" s="123"/>
      <c r="K108" s="123"/>
      <c r="L108" s="123"/>
      <c r="M108" s="123"/>
      <c r="N108" s="123"/>
      <c r="O108" s="123"/>
      <c r="P108" s="123"/>
      <c r="Q108" s="123"/>
      <c r="R108" s="123"/>
    </row>
    <row r="109" spans="1:47" x14ac:dyDescent="0.25">
      <c r="B109" s="123"/>
      <c r="C109" s="129"/>
      <c r="D109" s="122"/>
      <c r="E109" s="123"/>
      <c r="F109" s="123"/>
      <c r="G109" s="123"/>
      <c r="H109" s="123"/>
      <c r="I109" s="123"/>
      <c r="J109" s="123"/>
      <c r="K109" s="123"/>
      <c r="L109" s="123"/>
      <c r="M109" s="123"/>
      <c r="N109" s="123"/>
      <c r="O109" s="123"/>
      <c r="P109" s="123"/>
      <c r="Q109" s="123"/>
      <c r="R109" s="123"/>
    </row>
    <row r="110" spans="1:47" x14ac:dyDescent="0.25">
      <c r="B110" s="123"/>
      <c r="C110" s="129"/>
      <c r="D110" s="122"/>
      <c r="E110" s="123"/>
      <c r="F110" s="123"/>
      <c r="G110" s="123"/>
      <c r="H110" s="123"/>
      <c r="I110" s="123"/>
      <c r="J110" s="123"/>
      <c r="K110" s="123"/>
      <c r="L110" s="123"/>
      <c r="M110" s="123"/>
      <c r="N110" s="123"/>
      <c r="O110" s="123"/>
      <c r="P110" s="123"/>
      <c r="Q110" s="123"/>
      <c r="R110" s="123"/>
    </row>
    <row r="111" spans="1:47" x14ac:dyDescent="0.25">
      <c r="B111" s="123"/>
      <c r="C111" s="129"/>
      <c r="D111" s="122"/>
      <c r="E111" s="123"/>
      <c r="F111" s="123"/>
      <c r="G111" s="123"/>
      <c r="H111" s="123"/>
      <c r="I111" s="123"/>
      <c r="J111" s="123"/>
      <c r="K111" s="123"/>
      <c r="L111" s="123"/>
      <c r="M111" s="123"/>
      <c r="N111" s="123"/>
      <c r="O111" s="123"/>
      <c r="P111" s="123"/>
      <c r="Q111" s="123"/>
      <c r="R111" s="123"/>
    </row>
    <row r="112" spans="1:47" x14ac:dyDescent="0.25">
      <c r="B112" s="123"/>
      <c r="C112" s="129"/>
      <c r="D112" s="122"/>
      <c r="E112" s="123"/>
      <c r="F112" s="123"/>
      <c r="G112" s="123"/>
      <c r="H112" s="123"/>
      <c r="I112" s="123"/>
      <c r="J112" s="123"/>
      <c r="K112" s="123"/>
      <c r="L112" s="123"/>
      <c r="M112" s="123"/>
      <c r="N112" s="123"/>
      <c r="O112" s="123"/>
      <c r="P112" s="123"/>
      <c r="Q112" s="123"/>
      <c r="R112" s="123"/>
    </row>
    <row r="113" spans="2:18" x14ac:dyDescent="0.25">
      <c r="B113" s="123"/>
      <c r="C113" s="129"/>
      <c r="D113" s="122"/>
      <c r="E113" s="123"/>
      <c r="F113" s="123"/>
      <c r="G113" s="123"/>
      <c r="H113" s="123"/>
      <c r="I113" s="123"/>
      <c r="J113" s="123"/>
      <c r="K113" s="123"/>
      <c r="L113" s="123"/>
      <c r="M113" s="123"/>
      <c r="N113" s="123"/>
      <c r="O113" s="123"/>
      <c r="P113" s="123"/>
      <c r="Q113" s="123"/>
      <c r="R113" s="123"/>
    </row>
    <row r="114" spans="2:18" x14ac:dyDescent="0.25">
      <c r="B114" s="123"/>
      <c r="C114" s="129"/>
      <c r="D114" s="122"/>
      <c r="E114" s="123"/>
      <c r="F114" s="123"/>
      <c r="G114" s="123"/>
      <c r="H114" s="123"/>
      <c r="I114" s="123"/>
      <c r="J114" s="123"/>
      <c r="K114" s="123"/>
      <c r="L114" s="123"/>
      <c r="M114" s="123"/>
      <c r="N114" s="123"/>
      <c r="O114" s="123"/>
      <c r="P114" s="123"/>
      <c r="Q114" s="123"/>
      <c r="R114" s="123"/>
    </row>
    <row r="115" spans="2:18" x14ac:dyDescent="0.25">
      <c r="B115" s="123"/>
      <c r="C115" s="129"/>
      <c r="D115" s="122"/>
      <c r="E115" s="123"/>
      <c r="F115" s="123"/>
      <c r="G115" s="123"/>
      <c r="H115" s="123"/>
      <c r="I115" s="123"/>
      <c r="J115" s="123"/>
      <c r="K115" s="123"/>
      <c r="L115" s="123"/>
      <c r="M115" s="123"/>
      <c r="N115" s="123"/>
      <c r="O115" s="123"/>
      <c r="P115" s="123"/>
      <c r="Q115" s="123"/>
      <c r="R115" s="123"/>
    </row>
    <row r="116" spans="2:18" x14ac:dyDescent="0.25">
      <c r="B116" s="123"/>
      <c r="C116" s="129"/>
      <c r="D116" s="122"/>
      <c r="E116" s="123"/>
      <c r="F116" s="123"/>
      <c r="G116" s="123"/>
      <c r="H116" s="123"/>
      <c r="I116" s="123"/>
      <c r="J116" s="123"/>
      <c r="K116" s="123"/>
      <c r="L116" s="123"/>
      <c r="M116" s="123"/>
      <c r="N116" s="123"/>
      <c r="O116" s="123"/>
      <c r="P116" s="123"/>
      <c r="Q116" s="123"/>
      <c r="R116" s="123"/>
    </row>
    <row r="117" spans="2:18" x14ac:dyDescent="0.25">
      <c r="B117" s="123"/>
      <c r="C117" s="129"/>
      <c r="D117" s="122"/>
      <c r="E117" s="123"/>
      <c r="F117" s="123"/>
      <c r="G117" s="123"/>
      <c r="H117" s="123"/>
      <c r="I117" s="123"/>
      <c r="J117" s="123"/>
      <c r="K117" s="123"/>
      <c r="L117" s="123"/>
      <c r="M117" s="123"/>
      <c r="N117" s="123"/>
      <c r="O117" s="123"/>
      <c r="P117" s="123"/>
      <c r="Q117" s="123"/>
      <c r="R117" s="123"/>
    </row>
    <row r="118" spans="2:18" x14ac:dyDescent="0.25">
      <c r="B118" s="123"/>
      <c r="C118" s="129"/>
      <c r="D118" s="122"/>
      <c r="E118" s="123"/>
      <c r="F118" s="123"/>
      <c r="G118" s="123"/>
      <c r="H118" s="123"/>
      <c r="I118" s="123"/>
      <c r="J118" s="123"/>
      <c r="K118" s="123"/>
      <c r="L118" s="123"/>
      <c r="M118" s="123"/>
      <c r="N118" s="123"/>
      <c r="O118" s="123"/>
      <c r="P118" s="123"/>
      <c r="Q118" s="123"/>
      <c r="R118" s="123"/>
    </row>
    <row r="119" spans="2:18" x14ac:dyDescent="0.25">
      <c r="B119" s="123"/>
      <c r="C119" s="129"/>
      <c r="D119" s="122"/>
      <c r="E119" s="123"/>
      <c r="F119" s="123"/>
      <c r="G119" s="123"/>
      <c r="H119" s="123"/>
      <c r="I119" s="123"/>
      <c r="J119" s="123"/>
      <c r="K119" s="123"/>
      <c r="L119" s="123"/>
      <c r="M119" s="123"/>
      <c r="N119" s="123"/>
      <c r="O119" s="123"/>
      <c r="P119" s="123"/>
      <c r="Q119" s="123"/>
      <c r="R119" s="123"/>
    </row>
    <row r="120" spans="2:18" x14ac:dyDescent="0.25">
      <c r="B120" s="123"/>
      <c r="C120" s="129"/>
      <c r="D120" s="122"/>
      <c r="E120" s="123"/>
      <c r="F120" s="123"/>
      <c r="G120" s="123"/>
      <c r="H120" s="123"/>
      <c r="I120" s="123"/>
      <c r="J120" s="123"/>
      <c r="K120" s="123"/>
      <c r="L120" s="123"/>
      <c r="M120" s="123"/>
      <c r="N120" s="123"/>
      <c r="O120" s="123"/>
      <c r="P120" s="123"/>
      <c r="Q120" s="123"/>
      <c r="R120" s="123"/>
    </row>
    <row r="121" spans="2:18" x14ac:dyDescent="0.25">
      <c r="B121" s="123"/>
      <c r="C121" s="129"/>
      <c r="D121" s="122"/>
      <c r="E121" s="123"/>
      <c r="F121" s="123"/>
      <c r="G121" s="123"/>
      <c r="H121" s="123"/>
      <c r="I121" s="123"/>
      <c r="J121" s="123"/>
      <c r="K121" s="123"/>
      <c r="L121" s="123"/>
      <c r="M121" s="123"/>
      <c r="N121" s="123"/>
      <c r="O121" s="123"/>
      <c r="P121" s="123"/>
      <c r="Q121" s="123"/>
      <c r="R121" s="123"/>
    </row>
    <row r="122" spans="2:18" x14ac:dyDescent="0.25">
      <c r="B122" s="123"/>
      <c r="C122" s="129"/>
      <c r="D122" s="122"/>
      <c r="E122" s="123"/>
      <c r="F122" s="123"/>
      <c r="G122" s="123"/>
      <c r="H122" s="123"/>
      <c r="I122" s="123"/>
      <c r="J122" s="123"/>
      <c r="K122" s="123"/>
      <c r="L122" s="123"/>
      <c r="M122" s="123"/>
      <c r="N122" s="123"/>
      <c r="O122" s="123"/>
      <c r="P122" s="123"/>
      <c r="Q122" s="123"/>
      <c r="R122" s="123"/>
    </row>
    <row r="123" spans="2:18" x14ac:dyDescent="0.25">
      <c r="B123" s="123"/>
      <c r="C123" s="129"/>
      <c r="D123" s="122"/>
      <c r="E123" s="123"/>
      <c r="F123" s="123"/>
      <c r="G123" s="123"/>
      <c r="H123" s="123"/>
      <c r="I123" s="123"/>
      <c r="J123" s="123"/>
      <c r="K123" s="123"/>
      <c r="L123" s="123"/>
      <c r="M123" s="123"/>
      <c r="N123" s="123"/>
      <c r="O123" s="123"/>
      <c r="P123" s="123"/>
      <c r="Q123" s="123"/>
      <c r="R123" s="123"/>
    </row>
    <row r="124" spans="2:18" x14ac:dyDescent="0.25">
      <c r="B124" s="123"/>
      <c r="C124" s="129"/>
      <c r="D124" s="122"/>
      <c r="E124" s="123"/>
      <c r="F124" s="123"/>
      <c r="G124" s="123"/>
      <c r="H124" s="123"/>
      <c r="I124" s="123"/>
      <c r="J124" s="123"/>
      <c r="K124" s="123"/>
      <c r="L124" s="123"/>
      <c r="M124" s="123"/>
      <c r="N124" s="123"/>
      <c r="O124" s="123"/>
      <c r="P124" s="123"/>
      <c r="Q124" s="123"/>
      <c r="R124" s="123"/>
    </row>
    <row r="125" spans="2:18" x14ac:dyDescent="0.25">
      <c r="B125" s="123"/>
      <c r="C125" s="129"/>
      <c r="D125" s="122"/>
      <c r="E125" s="123"/>
      <c r="F125" s="123"/>
      <c r="G125" s="123"/>
      <c r="H125" s="123"/>
      <c r="I125" s="123"/>
      <c r="J125" s="123"/>
      <c r="K125" s="123"/>
      <c r="L125" s="123"/>
      <c r="M125" s="123"/>
      <c r="N125" s="123"/>
      <c r="O125" s="123"/>
      <c r="P125" s="123"/>
      <c r="Q125" s="123"/>
      <c r="R125" s="123"/>
    </row>
    <row r="126" spans="2:18" x14ac:dyDescent="0.25">
      <c r="B126" s="123"/>
      <c r="C126" s="129"/>
      <c r="D126" s="122"/>
      <c r="E126" s="123"/>
      <c r="F126" s="123"/>
      <c r="G126" s="123"/>
      <c r="H126" s="123"/>
      <c r="I126" s="123"/>
      <c r="J126" s="123"/>
      <c r="K126" s="123"/>
      <c r="L126" s="123"/>
      <c r="M126" s="123"/>
      <c r="N126" s="123"/>
      <c r="O126" s="123"/>
      <c r="P126" s="123"/>
      <c r="Q126" s="123"/>
      <c r="R126" s="123"/>
    </row>
    <row r="127" spans="2:18" x14ac:dyDescent="0.25">
      <c r="B127" s="123"/>
      <c r="C127" s="129"/>
      <c r="D127" s="122"/>
      <c r="E127" s="123"/>
      <c r="F127" s="123"/>
      <c r="G127" s="123"/>
      <c r="H127" s="123"/>
      <c r="I127" s="123"/>
      <c r="J127" s="123"/>
      <c r="K127" s="123"/>
      <c r="L127" s="123"/>
      <c r="M127" s="123"/>
      <c r="N127" s="123"/>
      <c r="O127" s="123"/>
      <c r="P127" s="123"/>
      <c r="Q127" s="123"/>
      <c r="R127" s="123"/>
    </row>
    <row r="128" spans="2:18" x14ac:dyDescent="0.25">
      <c r="B128" s="123"/>
      <c r="C128" s="129"/>
      <c r="D128" s="122"/>
      <c r="E128" s="123"/>
      <c r="F128" s="123"/>
      <c r="G128" s="123"/>
      <c r="H128" s="123"/>
      <c r="I128" s="123"/>
      <c r="J128" s="123"/>
      <c r="K128" s="123"/>
      <c r="L128" s="123"/>
      <c r="M128" s="123"/>
      <c r="N128" s="123"/>
      <c r="O128" s="123"/>
      <c r="P128" s="123"/>
      <c r="Q128" s="123"/>
      <c r="R128" s="123"/>
    </row>
    <row r="129" spans="2:18" x14ac:dyDescent="0.25">
      <c r="B129" s="123"/>
      <c r="C129" s="129"/>
      <c r="D129" s="122"/>
      <c r="E129" s="123"/>
      <c r="F129" s="123"/>
      <c r="G129" s="123"/>
      <c r="H129" s="123"/>
      <c r="I129" s="123"/>
      <c r="J129" s="123"/>
      <c r="K129" s="123"/>
      <c r="L129" s="123"/>
      <c r="M129" s="123"/>
      <c r="N129" s="123"/>
      <c r="O129" s="123"/>
      <c r="P129" s="123"/>
      <c r="Q129" s="123"/>
      <c r="R129" s="123"/>
    </row>
    <row r="130" spans="2:18" x14ac:dyDescent="0.25">
      <c r="B130" s="123"/>
      <c r="C130" s="129"/>
      <c r="D130" s="122"/>
      <c r="E130" s="123"/>
      <c r="F130" s="123"/>
      <c r="G130" s="123"/>
      <c r="H130" s="123"/>
      <c r="I130" s="123"/>
      <c r="J130" s="123"/>
      <c r="K130" s="123"/>
      <c r="L130" s="123"/>
      <c r="M130" s="123"/>
      <c r="N130" s="123"/>
      <c r="O130" s="123"/>
      <c r="P130" s="123"/>
      <c r="Q130" s="123"/>
      <c r="R130" s="123"/>
    </row>
    <row r="131" spans="2:18" x14ac:dyDescent="0.25">
      <c r="B131" s="123"/>
      <c r="C131" s="129"/>
      <c r="D131" s="122"/>
      <c r="E131" s="123"/>
      <c r="F131" s="123"/>
      <c r="G131" s="123"/>
      <c r="H131" s="123"/>
      <c r="I131" s="123"/>
      <c r="J131" s="123"/>
      <c r="K131" s="123"/>
      <c r="L131" s="123"/>
      <c r="M131" s="123"/>
      <c r="N131" s="123"/>
      <c r="O131" s="123"/>
      <c r="P131" s="123"/>
      <c r="Q131" s="123"/>
      <c r="R131" s="123"/>
    </row>
    <row r="132" spans="2:18" x14ac:dyDescent="0.25">
      <c r="B132" s="123"/>
      <c r="C132" s="129"/>
      <c r="D132" s="122"/>
      <c r="E132" s="123"/>
      <c r="F132" s="123"/>
      <c r="G132" s="123"/>
      <c r="H132" s="123"/>
      <c r="I132" s="123"/>
      <c r="J132" s="123"/>
      <c r="K132" s="123"/>
      <c r="L132" s="123"/>
      <c r="M132" s="123"/>
      <c r="N132" s="123"/>
      <c r="O132" s="123"/>
      <c r="P132" s="123"/>
      <c r="Q132" s="123"/>
      <c r="R132" s="123"/>
    </row>
    <row r="133" spans="2:18" x14ac:dyDescent="0.25">
      <c r="B133" s="123"/>
      <c r="C133" s="129"/>
      <c r="D133" s="122"/>
      <c r="E133" s="123"/>
      <c r="F133" s="123"/>
      <c r="G133" s="123"/>
      <c r="H133" s="123"/>
      <c r="I133" s="123"/>
      <c r="J133" s="123"/>
      <c r="K133" s="123"/>
      <c r="L133" s="123"/>
      <c r="M133" s="123"/>
      <c r="N133" s="123"/>
      <c r="O133" s="123"/>
      <c r="P133" s="123"/>
      <c r="Q133" s="123"/>
      <c r="R133" s="123"/>
    </row>
    <row r="134" spans="2:18" x14ac:dyDescent="0.25">
      <c r="B134" s="123"/>
      <c r="C134" s="129"/>
      <c r="D134" s="122"/>
      <c r="E134" s="123"/>
      <c r="F134" s="123"/>
      <c r="G134" s="123"/>
      <c r="H134" s="123"/>
      <c r="I134" s="123"/>
      <c r="J134" s="123"/>
      <c r="K134" s="123"/>
      <c r="L134" s="123"/>
      <c r="M134" s="123"/>
      <c r="N134" s="123"/>
      <c r="O134" s="123"/>
      <c r="P134" s="123"/>
      <c r="Q134" s="123"/>
      <c r="R134" s="123"/>
    </row>
    <row r="135" spans="2:18" x14ac:dyDescent="0.25">
      <c r="B135" s="123"/>
      <c r="C135" s="129"/>
      <c r="D135" s="122"/>
      <c r="E135" s="123"/>
      <c r="F135" s="123"/>
      <c r="G135" s="123"/>
      <c r="H135" s="123"/>
      <c r="I135" s="123"/>
      <c r="J135" s="123"/>
      <c r="K135" s="123"/>
      <c r="L135" s="123"/>
      <c r="M135" s="123"/>
      <c r="N135" s="123"/>
      <c r="O135" s="123"/>
      <c r="P135" s="123"/>
      <c r="Q135" s="123"/>
      <c r="R135" s="123"/>
    </row>
    <row r="136" spans="2:18" x14ac:dyDescent="0.25">
      <c r="B136" s="123"/>
      <c r="C136" s="129"/>
      <c r="D136" s="122"/>
      <c r="E136" s="123"/>
      <c r="F136" s="123"/>
      <c r="G136" s="123"/>
      <c r="H136" s="123"/>
      <c r="I136" s="123"/>
      <c r="J136" s="123"/>
      <c r="K136" s="123"/>
      <c r="L136" s="123"/>
      <c r="M136" s="123"/>
      <c r="N136" s="123"/>
      <c r="O136" s="123"/>
      <c r="P136" s="123"/>
      <c r="Q136" s="123"/>
      <c r="R136" s="123"/>
    </row>
    <row r="137" spans="2:18" x14ac:dyDescent="0.25">
      <c r="B137" s="123"/>
      <c r="C137" s="129"/>
      <c r="D137" s="122"/>
      <c r="E137" s="123"/>
      <c r="F137" s="123"/>
      <c r="G137" s="123"/>
      <c r="H137" s="123"/>
      <c r="I137" s="123"/>
      <c r="J137" s="123"/>
      <c r="K137" s="123"/>
      <c r="L137" s="123"/>
      <c r="M137" s="123"/>
      <c r="N137" s="123"/>
      <c r="O137" s="123"/>
      <c r="P137" s="123"/>
      <c r="Q137" s="123"/>
      <c r="R137" s="123"/>
    </row>
    <row r="138" spans="2:18" x14ac:dyDescent="0.25">
      <c r="B138" s="123"/>
      <c r="C138" s="129"/>
      <c r="D138" s="122"/>
      <c r="E138" s="123"/>
      <c r="F138" s="123"/>
      <c r="G138" s="123"/>
      <c r="H138" s="123"/>
      <c r="I138" s="123"/>
      <c r="J138" s="123"/>
      <c r="K138" s="123"/>
      <c r="L138" s="123"/>
      <c r="M138" s="123"/>
      <c r="N138" s="123"/>
      <c r="O138" s="123"/>
      <c r="P138" s="123"/>
      <c r="Q138" s="123"/>
      <c r="R138" s="123"/>
    </row>
    <row r="139" spans="2:18" x14ac:dyDescent="0.25">
      <c r="B139" s="123"/>
      <c r="C139" s="129"/>
      <c r="D139" s="122"/>
      <c r="E139" s="123"/>
      <c r="F139" s="123"/>
      <c r="G139" s="123"/>
      <c r="H139" s="123"/>
      <c r="I139" s="123"/>
      <c r="J139" s="123"/>
      <c r="K139" s="123"/>
      <c r="L139" s="123"/>
      <c r="M139" s="123"/>
      <c r="N139" s="123"/>
      <c r="O139" s="123"/>
      <c r="P139" s="123"/>
      <c r="Q139" s="123"/>
      <c r="R139" s="123"/>
    </row>
    <row r="140" spans="2:18" x14ac:dyDescent="0.25">
      <c r="B140" s="123"/>
      <c r="C140" s="129"/>
      <c r="D140" s="122"/>
      <c r="E140" s="123"/>
      <c r="F140" s="123"/>
      <c r="G140" s="123"/>
      <c r="H140" s="123"/>
      <c r="I140" s="123"/>
      <c r="J140" s="123"/>
      <c r="K140" s="123"/>
      <c r="L140" s="123"/>
      <c r="M140" s="123"/>
      <c r="N140" s="123"/>
      <c r="O140" s="123"/>
      <c r="P140" s="123"/>
      <c r="Q140" s="123"/>
      <c r="R140" s="123"/>
    </row>
    <row r="141" spans="2:18" x14ac:dyDescent="0.25">
      <c r="B141" s="123"/>
      <c r="C141" s="129"/>
      <c r="D141" s="122"/>
      <c r="E141" s="123"/>
      <c r="F141" s="123"/>
      <c r="G141" s="123"/>
      <c r="H141" s="123"/>
      <c r="I141" s="123"/>
      <c r="J141" s="123"/>
      <c r="K141" s="123"/>
      <c r="L141" s="123"/>
      <c r="M141" s="123"/>
      <c r="N141" s="123"/>
      <c r="O141" s="123"/>
      <c r="P141" s="123"/>
      <c r="Q141" s="123"/>
      <c r="R141" s="123"/>
    </row>
    <row r="142" spans="2:18" x14ac:dyDescent="0.25">
      <c r="B142" s="123"/>
      <c r="C142" s="129"/>
      <c r="D142" s="122"/>
      <c r="E142" s="123"/>
      <c r="F142" s="123"/>
      <c r="G142" s="123"/>
      <c r="H142" s="123"/>
      <c r="I142" s="123"/>
      <c r="J142" s="123"/>
      <c r="K142" s="123"/>
      <c r="L142" s="123"/>
      <c r="M142" s="123"/>
      <c r="N142" s="123"/>
      <c r="O142" s="123"/>
      <c r="P142" s="123"/>
      <c r="Q142" s="123"/>
      <c r="R142" s="123"/>
    </row>
    <row r="143" spans="2:18" x14ac:dyDescent="0.25">
      <c r="B143" s="123"/>
      <c r="C143" s="129"/>
      <c r="D143" s="122"/>
      <c r="E143" s="123"/>
      <c r="F143" s="123"/>
      <c r="G143" s="123"/>
      <c r="H143" s="123"/>
      <c r="I143" s="123"/>
      <c r="J143" s="123"/>
      <c r="K143" s="123"/>
      <c r="L143" s="123"/>
      <c r="M143" s="123"/>
      <c r="N143" s="123"/>
      <c r="O143" s="123"/>
      <c r="P143" s="123"/>
      <c r="Q143" s="123"/>
      <c r="R143" s="123"/>
    </row>
    <row r="144" spans="2:18" x14ac:dyDescent="0.25">
      <c r="B144" s="123"/>
      <c r="C144" s="129"/>
      <c r="D144" s="122"/>
      <c r="E144" s="123"/>
      <c r="F144" s="123"/>
      <c r="G144" s="123"/>
      <c r="H144" s="123"/>
      <c r="I144" s="123"/>
      <c r="J144" s="123"/>
      <c r="K144" s="123"/>
      <c r="L144" s="123"/>
      <c r="M144" s="123"/>
      <c r="N144" s="123"/>
      <c r="O144" s="123"/>
      <c r="P144" s="123"/>
      <c r="Q144" s="123"/>
      <c r="R144" s="123"/>
    </row>
    <row r="145" spans="2:18" x14ac:dyDescent="0.25">
      <c r="B145" s="123"/>
      <c r="C145" s="129"/>
      <c r="D145" s="122"/>
      <c r="E145" s="123"/>
      <c r="F145" s="123"/>
      <c r="G145" s="123"/>
      <c r="H145" s="123"/>
      <c r="I145" s="123"/>
      <c r="J145" s="123"/>
      <c r="K145" s="123"/>
      <c r="L145" s="123"/>
      <c r="M145" s="123"/>
      <c r="N145" s="123"/>
      <c r="O145" s="123"/>
      <c r="P145" s="123"/>
      <c r="Q145" s="123"/>
      <c r="R145" s="123"/>
    </row>
    <row r="146" spans="2:18" x14ac:dyDescent="0.25">
      <c r="B146" s="123"/>
      <c r="C146" s="129"/>
      <c r="D146" s="122"/>
      <c r="E146" s="123"/>
      <c r="F146" s="123"/>
      <c r="G146" s="123"/>
      <c r="H146" s="123"/>
      <c r="I146" s="123"/>
      <c r="J146" s="123"/>
      <c r="K146" s="123"/>
      <c r="L146" s="123"/>
      <c r="M146" s="123"/>
      <c r="N146" s="123"/>
      <c r="O146" s="123"/>
      <c r="P146" s="123"/>
      <c r="Q146" s="123"/>
      <c r="R146" s="123"/>
    </row>
    <row r="147" spans="2:18" x14ac:dyDescent="0.25">
      <c r="B147" s="123"/>
      <c r="C147" s="129"/>
      <c r="D147" s="122"/>
      <c r="E147" s="123"/>
      <c r="F147" s="123"/>
      <c r="G147" s="123"/>
      <c r="H147" s="123"/>
      <c r="I147" s="123"/>
      <c r="J147" s="123"/>
      <c r="K147" s="123"/>
      <c r="L147" s="123"/>
      <c r="M147" s="123"/>
      <c r="N147" s="123"/>
      <c r="O147" s="123"/>
      <c r="P147" s="123"/>
      <c r="Q147" s="123"/>
      <c r="R147" s="123"/>
    </row>
    <row r="148" spans="2:18" x14ac:dyDescent="0.25">
      <c r="B148" s="123"/>
      <c r="C148" s="129"/>
      <c r="D148" s="122"/>
      <c r="E148" s="123"/>
      <c r="F148" s="123"/>
      <c r="G148" s="123"/>
      <c r="H148" s="123"/>
      <c r="I148" s="123"/>
      <c r="J148" s="123"/>
      <c r="K148" s="123"/>
      <c r="L148" s="123"/>
      <c r="M148" s="123"/>
      <c r="N148" s="123"/>
      <c r="O148" s="123"/>
      <c r="P148" s="123"/>
      <c r="Q148" s="123"/>
      <c r="R148" s="123"/>
    </row>
    <row r="149" spans="2:18" x14ac:dyDescent="0.25">
      <c r="B149" s="123"/>
      <c r="C149" s="129"/>
      <c r="D149" s="122"/>
      <c r="E149" s="123"/>
      <c r="F149" s="123"/>
      <c r="G149" s="123"/>
      <c r="H149" s="123"/>
      <c r="I149" s="123"/>
      <c r="J149" s="123"/>
      <c r="K149" s="123"/>
      <c r="L149" s="123"/>
      <c r="M149" s="123"/>
      <c r="N149" s="123"/>
      <c r="O149" s="123"/>
      <c r="P149" s="123"/>
      <c r="Q149" s="123"/>
      <c r="R149" s="123"/>
    </row>
    <row r="150" spans="2:18" x14ac:dyDescent="0.25">
      <c r="B150" s="123"/>
      <c r="C150" s="129"/>
      <c r="D150" s="122"/>
      <c r="E150" s="123"/>
      <c r="F150" s="123"/>
      <c r="G150" s="123"/>
      <c r="H150" s="123"/>
      <c r="I150" s="123"/>
      <c r="J150" s="123"/>
      <c r="K150" s="123"/>
      <c r="L150" s="123"/>
      <c r="M150" s="123"/>
      <c r="N150" s="123"/>
      <c r="O150" s="123"/>
      <c r="P150" s="123"/>
      <c r="Q150" s="123"/>
      <c r="R150" s="123"/>
    </row>
    <row r="151" spans="2:18" x14ac:dyDescent="0.25">
      <c r="B151" s="123"/>
      <c r="C151" s="129"/>
      <c r="D151" s="122"/>
      <c r="E151" s="123"/>
      <c r="F151" s="123"/>
      <c r="G151" s="123"/>
      <c r="H151" s="123"/>
      <c r="I151" s="123"/>
      <c r="J151" s="123"/>
      <c r="K151" s="123"/>
      <c r="L151" s="123"/>
      <c r="M151" s="123"/>
      <c r="N151" s="123"/>
      <c r="O151" s="123"/>
      <c r="P151" s="123"/>
      <c r="Q151" s="123"/>
      <c r="R151" s="123"/>
    </row>
    <row r="152" spans="2:18" x14ac:dyDescent="0.25">
      <c r="B152" s="123"/>
      <c r="C152" s="129"/>
      <c r="D152" s="122"/>
      <c r="E152" s="123"/>
      <c r="F152" s="123"/>
      <c r="G152" s="123"/>
      <c r="H152" s="123"/>
      <c r="I152" s="123"/>
      <c r="J152" s="123"/>
      <c r="K152" s="123"/>
      <c r="L152" s="123"/>
      <c r="M152" s="123"/>
      <c r="N152" s="123"/>
      <c r="O152" s="123"/>
      <c r="P152" s="123"/>
      <c r="Q152" s="123"/>
      <c r="R152" s="123"/>
    </row>
    <row r="153" spans="2:18" x14ac:dyDescent="0.25">
      <c r="B153" s="123"/>
      <c r="C153" s="129"/>
      <c r="D153" s="122"/>
      <c r="E153" s="123"/>
      <c r="F153" s="123"/>
      <c r="G153" s="123"/>
      <c r="H153" s="123"/>
      <c r="I153" s="123"/>
      <c r="J153" s="123"/>
      <c r="K153" s="123"/>
      <c r="L153" s="123"/>
      <c r="M153" s="123"/>
      <c r="N153" s="123"/>
      <c r="O153" s="123"/>
      <c r="P153" s="123"/>
      <c r="Q153" s="123"/>
      <c r="R153" s="123"/>
    </row>
    <row r="154" spans="2:18" x14ac:dyDescent="0.25">
      <c r="B154" s="123"/>
      <c r="C154" s="129"/>
      <c r="D154" s="122"/>
      <c r="E154" s="123"/>
      <c r="F154" s="123"/>
      <c r="G154" s="123"/>
      <c r="H154" s="123"/>
      <c r="I154" s="123"/>
      <c r="J154" s="123"/>
      <c r="K154" s="123"/>
      <c r="L154" s="123"/>
      <c r="M154" s="123"/>
      <c r="N154" s="123"/>
      <c r="O154" s="123"/>
      <c r="P154" s="123"/>
      <c r="Q154" s="123"/>
      <c r="R154" s="123"/>
    </row>
    <row r="155" spans="2:18" x14ac:dyDescent="0.25">
      <c r="B155" s="123"/>
      <c r="C155" s="129"/>
      <c r="D155" s="122"/>
      <c r="E155" s="123"/>
      <c r="F155" s="123"/>
      <c r="G155" s="123"/>
      <c r="H155" s="123"/>
      <c r="I155" s="123"/>
      <c r="J155" s="123"/>
      <c r="K155" s="123"/>
      <c r="L155" s="123"/>
      <c r="M155" s="123"/>
      <c r="N155" s="123"/>
      <c r="O155" s="123"/>
      <c r="P155" s="123"/>
      <c r="Q155" s="123"/>
      <c r="R155" s="123"/>
    </row>
    <row r="156" spans="2:18" x14ac:dyDescent="0.25">
      <c r="B156" s="123"/>
      <c r="C156" s="129"/>
      <c r="D156" s="122"/>
      <c r="E156" s="123"/>
      <c r="F156" s="123"/>
      <c r="G156" s="123"/>
      <c r="H156" s="123"/>
      <c r="I156" s="123"/>
      <c r="J156" s="123"/>
      <c r="K156" s="123"/>
      <c r="L156" s="123"/>
      <c r="M156" s="123"/>
      <c r="N156" s="123"/>
      <c r="O156" s="123"/>
      <c r="P156" s="123"/>
      <c r="Q156" s="123"/>
      <c r="R156" s="123"/>
    </row>
    <row r="157" spans="2:18" x14ac:dyDescent="0.25">
      <c r="B157" s="123"/>
      <c r="C157" s="129"/>
      <c r="D157" s="122"/>
      <c r="E157" s="123"/>
      <c r="F157" s="123"/>
      <c r="G157" s="123"/>
      <c r="H157" s="123"/>
      <c r="I157" s="123"/>
      <c r="J157" s="123"/>
      <c r="K157" s="123"/>
      <c r="L157" s="123"/>
      <c r="M157" s="123"/>
      <c r="N157" s="123"/>
      <c r="O157" s="123"/>
      <c r="P157" s="123"/>
      <c r="Q157" s="123"/>
      <c r="R157" s="123"/>
    </row>
    <row r="158" spans="2:18" x14ac:dyDescent="0.25">
      <c r="B158" s="123"/>
      <c r="C158" s="129"/>
      <c r="D158" s="122"/>
      <c r="E158" s="123"/>
      <c r="F158" s="123"/>
      <c r="G158" s="123"/>
      <c r="H158" s="123"/>
      <c r="I158" s="123"/>
      <c r="J158" s="123"/>
      <c r="K158" s="123"/>
      <c r="L158" s="123"/>
      <c r="M158" s="123"/>
      <c r="N158" s="123"/>
      <c r="O158" s="123"/>
      <c r="P158" s="123"/>
      <c r="Q158" s="123"/>
      <c r="R158" s="123"/>
    </row>
    <row r="159" spans="2:18" x14ac:dyDescent="0.25">
      <c r="B159" s="123"/>
      <c r="C159" s="129"/>
      <c r="D159" s="122"/>
      <c r="E159" s="123"/>
      <c r="F159" s="123"/>
      <c r="G159" s="123"/>
      <c r="H159" s="123"/>
      <c r="I159" s="123"/>
      <c r="J159" s="123"/>
      <c r="K159" s="123"/>
      <c r="L159" s="123"/>
      <c r="M159" s="123"/>
      <c r="N159" s="123"/>
      <c r="O159" s="123"/>
      <c r="P159" s="123"/>
      <c r="Q159" s="123"/>
      <c r="R159" s="123"/>
    </row>
    <row r="160" spans="2:18" x14ac:dyDescent="0.25">
      <c r="B160" s="123"/>
      <c r="C160" s="129"/>
      <c r="D160" s="122"/>
      <c r="E160" s="123"/>
      <c r="F160" s="123"/>
      <c r="G160" s="123"/>
      <c r="H160" s="123"/>
      <c r="I160" s="123"/>
      <c r="J160" s="123"/>
      <c r="K160" s="123"/>
      <c r="L160" s="123"/>
      <c r="M160" s="123"/>
      <c r="N160" s="123"/>
      <c r="O160" s="123"/>
      <c r="P160" s="123"/>
      <c r="Q160" s="123"/>
      <c r="R160" s="123"/>
    </row>
    <row r="161" spans="2:18" x14ac:dyDescent="0.25">
      <c r="B161" s="123"/>
      <c r="C161" s="129"/>
      <c r="D161" s="122"/>
      <c r="E161" s="123"/>
      <c r="F161" s="123"/>
      <c r="G161" s="123"/>
      <c r="H161" s="123"/>
      <c r="I161" s="123"/>
      <c r="J161" s="123"/>
      <c r="K161" s="123"/>
      <c r="L161" s="123"/>
      <c r="M161" s="123"/>
      <c r="N161" s="123"/>
      <c r="O161" s="123"/>
      <c r="P161" s="123"/>
      <c r="Q161" s="123"/>
      <c r="R161" s="123"/>
    </row>
    <row r="162" spans="2:18" x14ac:dyDescent="0.25">
      <c r="B162" s="123"/>
      <c r="C162" s="129"/>
      <c r="D162" s="122"/>
      <c r="E162" s="123"/>
      <c r="F162" s="123"/>
      <c r="G162" s="123"/>
      <c r="H162" s="123"/>
      <c r="I162" s="123"/>
      <c r="J162" s="123"/>
      <c r="K162" s="123"/>
      <c r="L162" s="123"/>
      <c r="M162" s="123"/>
      <c r="N162" s="123"/>
      <c r="O162" s="123"/>
      <c r="P162" s="123"/>
      <c r="Q162" s="123"/>
      <c r="R162" s="123"/>
    </row>
    <row r="163" spans="2:18" x14ac:dyDescent="0.25">
      <c r="B163" s="123"/>
      <c r="C163" s="129"/>
      <c r="D163" s="122"/>
      <c r="E163" s="123"/>
      <c r="F163" s="123"/>
      <c r="G163" s="123"/>
      <c r="H163" s="123"/>
      <c r="I163" s="123"/>
      <c r="J163" s="123"/>
      <c r="K163" s="123"/>
      <c r="L163" s="123"/>
      <c r="M163" s="123"/>
      <c r="N163" s="123"/>
      <c r="O163" s="123"/>
      <c r="P163" s="123"/>
      <c r="Q163" s="123"/>
      <c r="R163" s="123"/>
    </row>
    <row r="164" spans="2:18" x14ac:dyDescent="0.25">
      <c r="B164" s="123"/>
      <c r="C164" s="129"/>
      <c r="D164" s="122"/>
      <c r="E164" s="123"/>
      <c r="F164" s="123"/>
      <c r="G164" s="123"/>
      <c r="H164" s="123"/>
      <c r="I164" s="123"/>
      <c r="J164" s="123"/>
      <c r="K164" s="123"/>
      <c r="L164" s="123"/>
      <c r="M164" s="123"/>
      <c r="N164" s="123"/>
      <c r="O164" s="123"/>
      <c r="P164" s="123"/>
      <c r="Q164" s="123"/>
      <c r="R164" s="123"/>
    </row>
    <row r="165" spans="2:18" x14ac:dyDescent="0.25">
      <c r="B165" s="123"/>
      <c r="C165" s="129"/>
      <c r="D165" s="122"/>
      <c r="E165" s="123"/>
      <c r="F165" s="123"/>
      <c r="G165" s="123"/>
      <c r="H165" s="123"/>
      <c r="I165" s="123"/>
      <c r="J165" s="123"/>
      <c r="K165" s="123"/>
      <c r="L165" s="123"/>
      <c r="M165" s="123"/>
      <c r="N165" s="123"/>
      <c r="O165" s="123"/>
      <c r="P165" s="123"/>
      <c r="Q165" s="123"/>
      <c r="R165" s="123"/>
    </row>
    <row r="166" spans="2:18" x14ac:dyDescent="0.25">
      <c r="B166" s="123"/>
      <c r="C166" s="129"/>
      <c r="D166" s="122"/>
      <c r="E166" s="123"/>
      <c r="F166" s="123"/>
      <c r="G166" s="123"/>
      <c r="H166" s="123"/>
      <c r="I166" s="123"/>
      <c r="J166" s="123"/>
      <c r="K166" s="123"/>
      <c r="L166" s="123"/>
      <c r="M166" s="123"/>
      <c r="N166" s="123"/>
      <c r="O166" s="123"/>
      <c r="P166" s="123"/>
      <c r="Q166" s="123"/>
      <c r="R166" s="123"/>
    </row>
    <row r="167" spans="2:18" x14ac:dyDescent="0.25">
      <c r="B167" s="123"/>
      <c r="C167" s="129"/>
      <c r="D167" s="122"/>
      <c r="E167" s="123"/>
      <c r="F167" s="123"/>
      <c r="G167" s="123"/>
      <c r="H167" s="123"/>
      <c r="I167" s="123"/>
      <c r="J167" s="123"/>
      <c r="K167" s="123"/>
      <c r="L167" s="123"/>
      <c r="M167" s="123"/>
      <c r="N167" s="123"/>
      <c r="O167" s="123"/>
      <c r="P167" s="123"/>
      <c r="Q167" s="123"/>
      <c r="R167" s="123"/>
    </row>
    <row r="168" spans="2:18" x14ac:dyDescent="0.25">
      <c r="B168" s="123"/>
      <c r="C168" s="129"/>
      <c r="D168" s="122"/>
      <c r="E168" s="123"/>
      <c r="F168" s="123"/>
      <c r="G168" s="123"/>
      <c r="H168" s="123"/>
      <c r="I168" s="123"/>
      <c r="J168" s="123"/>
      <c r="K168" s="123"/>
      <c r="L168" s="123"/>
      <c r="M168" s="123"/>
      <c r="N168" s="123"/>
      <c r="O168" s="123"/>
      <c r="P168" s="123"/>
      <c r="Q168" s="123"/>
      <c r="R168" s="123"/>
    </row>
    <row r="169" spans="2:18" x14ac:dyDescent="0.25">
      <c r="B169" s="123"/>
      <c r="C169" s="129"/>
      <c r="D169" s="122"/>
      <c r="E169" s="123"/>
      <c r="F169" s="123"/>
      <c r="G169" s="123"/>
      <c r="H169" s="123"/>
      <c r="I169" s="123"/>
      <c r="J169" s="123"/>
      <c r="K169" s="123"/>
      <c r="L169" s="123"/>
      <c r="M169" s="123"/>
      <c r="N169" s="123"/>
      <c r="O169" s="123"/>
      <c r="P169" s="123"/>
      <c r="Q169" s="123"/>
      <c r="R169" s="123"/>
    </row>
    <row r="170" spans="2:18" x14ac:dyDescent="0.25">
      <c r="B170" s="123"/>
      <c r="C170" s="129"/>
      <c r="D170" s="122"/>
      <c r="E170" s="123"/>
      <c r="F170" s="123"/>
      <c r="G170" s="123"/>
      <c r="H170" s="123"/>
      <c r="I170" s="123"/>
      <c r="J170" s="123"/>
      <c r="K170" s="123"/>
      <c r="L170" s="123"/>
      <c r="M170" s="123"/>
      <c r="N170" s="123"/>
      <c r="O170" s="123"/>
      <c r="P170" s="123"/>
      <c r="Q170" s="123"/>
      <c r="R170" s="123"/>
    </row>
    <row r="171" spans="2:18" x14ac:dyDescent="0.25">
      <c r="B171" s="123"/>
      <c r="C171" s="129"/>
      <c r="D171" s="122"/>
      <c r="E171" s="123"/>
      <c r="F171" s="123"/>
      <c r="G171" s="123"/>
      <c r="H171" s="123"/>
      <c r="I171" s="123"/>
      <c r="J171" s="123"/>
      <c r="K171" s="123"/>
      <c r="L171" s="123"/>
      <c r="M171" s="123"/>
      <c r="N171" s="123"/>
      <c r="O171" s="123"/>
      <c r="P171" s="123"/>
      <c r="Q171" s="123"/>
      <c r="R171" s="123"/>
    </row>
    <row r="172" spans="2:18" x14ac:dyDescent="0.25">
      <c r="B172" s="123"/>
      <c r="C172" s="129"/>
      <c r="D172" s="122"/>
      <c r="E172" s="123"/>
      <c r="F172" s="123"/>
      <c r="G172" s="123"/>
      <c r="H172" s="123"/>
      <c r="I172" s="123"/>
      <c r="J172" s="123"/>
      <c r="K172" s="123"/>
      <c r="L172" s="123"/>
      <c r="M172" s="123"/>
      <c r="N172" s="123"/>
      <c r="O172" s="123"/>
      <c r="P172" s="123"/>
      <c r="Q172" s="123"/>
      <c r="R172" s="123"/>
    </row>
    <row r="173" spans="2:18" x14ac:dyDescent="0.25">
      <c r="B173" s="123"/>
      <c r="C173" s="129"/>
      <c r="D173" s="122"/>
      <c r="E173" s="123"/>
      <c r="F173" s="123"/>
      <c r="G173" s="123"/>
      <c r="H173" s="123"/>
      <c r="I173" s="123"/>
      <c r="J173" s="123"/>
      <c r="K173" s="123"/>
      <c r="L173" s="123"/>
      <c r="M173" s="123"/>
      <c r="N173" s="123"/>
      <c r="O173" s="123"/>
      <c r="P173" s="123"/>
      <c r="Q173" s="123"/>
      <c r="R173" s="123"/>
    </row>
    <row r="174" spans="2:18" x14ac:dyDescent="0.25">
      <c r="B174" s="123"/>
      <c r="C174" s="129"/>
      <c r="D174" s="122"/>
      <c r="E174" s="123"/>
      <c r="F174" s="123"/>
      <c r="G174" s="123"/>
      <c r="H174" s="123"/>
      <c r="I174" s="123"/>
      <c r="J174" s="123"/>
      <c r="K174" s="123"/>
      <c r="L174" s="123"/>
      <c r="M174" s="123"/>
      <c r="N174" s="123"/>
      <c r="O174" s="123"/>
      <c r="P174" s="123"/>
      <c r="Q174" s="123"/>
      <c r="R174" s="123"/>
    </row>
    <row r="175" spans="2:18" x14ac:dyDescent="0.25">
      <c r="B175" s="123"/>
      <c r="C175" s="129"/>
      <c r="D175" s="122"/>
      <c r="E175" s="123"/>
      <c r="F175" s="123"/>
      <c r="G175" s="123"/>
      <c r="H175" s="123"/>
      <c r="I175" s="123"/>
      <c r="J175" s="123"/>
      <c r="K175" s="123"/>
      <c r="L175" s="123"/>
      <c r="M175" s="123"/>
      <c r="N175" s="123"/>
      <c r="O175" s="123"/>
      <c r="P175" s="123"/>
      <c r="Q175" s="123"/>
      <c r="R175" s="123"/>
    </row>
    <row r="176" spans="2:18" x14ac:dyDescent="0.25">
      <c r="B176" s="123"/>
      <c r="C176" s="129"/>
      <c r="D176" s="122"/>
      <c r="E176" s="123"/>
      <c r="F176" s="123"/>
      <c r="G176" s="123"/>
      <c r="H176" s="123"/>
      <c r="I176" s="123"/>
      <c r="J176" s="123"/>
      <c r="K176" s="123"/>
      <c r="L176" s="123"/>
      <c r="M176" s="123"/>
      <c r="N176" s="123"/>
      <c r="O176" s="123"/>
      <c r="P176" s="123"/>
      <c r="Q176" s="123"/>
      <c r="R176" s="123"/>
    </row>
    <row r="177" spans="2:18" x14ac:dyDescent="0.25">
      <c r="B177" s="123"/>
      <c r="C177" s="129"/>
      <c r="D177" s="122"/>
      <c r="E177" s="123"/>
      <c r="F177" s="123"/>
      <c r="G177" s="123"/>
      <c r="H177" s="123"/>
      <c r="I177" s="123"/>
      <c r="J177" s="123"/>
      <c r="K177" s="123"/>
      <c r="L177" s="123"/>
      <c r="M177" s="123"/>
      <c r="N177" s="123"/>
      <c r="O177" s="123"/>
      <c r="P177" s="123"/>
      <c r="Q177" s="123"/>
      <c r="R177" s="123"/>
    </row>
  </sheetData>
  <sheetProtection algorithmName="SHA-512" hashValue="ub2VqKo5L1ejPMGNXPFsIgNVIB4G5oB07ZV8Ius+DXwsbh7E6AYWlvAH7GjZPeKlBKO2sETWfiyIwRTwmCwahg==" saltValue="4fWr5LTg/FN0K6rwtu73ag=="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D2:AF2"/>
    <mergeCell ref="AG2:AI2"/>
    <mergeCell ref="AJ2:AM2"/>
    <mergeCell ref="AN2:AP2"/>
    <mergeCell ref="G2:J2"/>
    <mergeCell ref="K2:O2"/>
    <mergeCell ref="P2:U2"/>
    <mergeCell ref="V2:Y2"/>
    <mergeCell ref="Z2:AC2"/>
    <mergeCell ref="K4:K6"/>
    <mergeCell ref="B2:F2"/>
    <mergeCell ref="B3:F4"/>
    <mergeCell ref="G4:G6"/>
    <mergeCell ref="H4:H6"/>
    <mergeCell ref="I4:I6"/>
    <mergeCell ref="J4:J6"/>
    <mergeCell ref="B5:B6"/>
    <mergeCell ref="C5:C6"/>
    <mergeCell ref="D5:D6"/>
    <mergeCell ref="E5:E6"/>
    <mergeCell ref="F5:F6"/>
    <mergeCell ref="Q4:Q6"/>
    <mergeCell ref="L4:L6"/>
    <mergeCell ref="M4:M6"/>
    <mergeCell ref="N4:N6"/>
    <mergeCell ref="O4:O6"/>
    <mergeCell ref="P4:P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S4:S6"/>
    <mergeCell ref="T4:T6"/>
    <mergeCell ref="U4:U6"/>
    <mergeCell ref="V4:V6"/>
    <mergeCell ref="R4:R6"/>
    <mergeCell ref="X4:X6"/>
    <mergeCell ref="Y4:Y6"/>
    <mergeCell ref="Z4:Z6"/>
    <mergeCell ref="AA4:AA6"/>
    <mergeCell ref="W4:W6"/>
    <mergeCell ref="AJ4:AJ6"/>
    <mergeCell ref="AK4:AK6"/>
    <mergeCell ref="AL4:AL6"/>
    <mergeCell ref="AM4:AM6"/>
    <mergeCell ref="AH4:AH6"/>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disablePrompts="1"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30</xdr:col>
                    <xdr:colOff>600075</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31</xdr:col>
                    <xdr:colOff>523875</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32</xdr:col>
                    <xdr:colOff>523875</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33</xdr:col>
                    <xdr:colOff>552450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34</xdr:col>
                    <xdr:colOff>542925</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35</xdr:col>
                    <xdr:colOff>552450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36</xdr:col>
                    <xdr:colOff>571500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37</xdr:col>
                    <xdr:colOff>542925</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38</xdr:col>
                    <xdr:colOff>495300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39</xdr:col>
                    <xdr:colOff>552450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40</xdr:col>
                    <xdr:colOff>533400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41</xdr:col>
                    <xdr:colOff>561975</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7" sqref="G7"/>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cm="1">
        <f t="array" aca="1" ref="E1" ca="1">IF(F1&lt;=20,INDIRECT(CHAR(F1+70)&amp;4),INDIRECT("A"&amp;CHAR(F1+44)&amp;4))</f>
        <v>0</v>
      </c>
      <c r="F1" s="10">
        <v>3</v>
      </c>
    </row>
    <row r="2" spans="2:51" ht="22.5" customHeight="1" x14ac:dyDescent="0.25">
      <c r="B2" s="224" t="s">
        <v>262</v>
      </c>
      <c r="C2" s="224"/>
      <c r="D2" s="224"/>
      <c r="E2" s="224"/>
      <c r="F2" s="224"/>
      <c r="G2" s="73" t="e" vm="2">
        <f>IF(ISBLANK(G3),"",G3)</f>
        <v>#VALUE!</v>
      </c>
      <c r="H2" s="73" t="str">
        <f t="shared" ref="H2:X2" si="0">IF(ISBLANK(H3),"",H3)</f>
        <v/>
      </c>
      <c r="I2" s="73" t="str">
        <f t="shared" si="0"/>
        <v/>
      </c>
      <c r="J2" s="73" t="str">
        <f t="shared" si="0"/>
        <v/>
      </c>
      <c r="K2" s="73" t="str">
        <f t="shared" si="0"/>
        <v/>
      </c>
      <c r="L2" s="73" t="str">
        <f t="shared" si="0"/>
        <v/>
      </c>
      <c r="M2" s="73" t="str">
        <f t="shared" si="0"/>
        <v/>
      </c>
      <c r="N2" s="73" t="str">
        <f t="shared" si="0"/>
        <v/>
      </c>
      <c r="O2" s="73" t="str">
        <f t="shared" si="0"/>
        <v/>
      </c>
      <c r="P2" s="73" t="str">
        <f t="shared" si="0"/>
        <v/>
      </c>
      <c r="Q2" s="73" t="str">
        <f t="shared" si="0"/>
        <v/>
      </c>
      <c r="R2" s="73" t="str">
        <f t="shared" si="0"/>
        <v/>
      </c>
      <c r="S2" s="73" t="str">
        <f t="shared" si="0"/>
        <v/>
      </c>
      <c r="T2" s="73" t="str">
        <f t="shared" si="0"/>
        <v/>
      </c>
      <c r="U2" s="73" t="str">
        <f t="shared" si="0"/>
        <v/>
      </c>
      <c r="V2" s="73" t="str">
        <f t="shared" si="0"/>
        <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6"/>
      <c r="AW2" s="32"/>
    </row>
    <row r="3" spans="2:51" ht="22.5" hidden="1" customHeight="1" x14ac:dyDescent="0.25">
      <c r="B3" s="222" t="s">
        <v>178</v>
      </c>
      <c r="C3" s="222"/>
      <c r="D3" s="223"/>
      <c r="E3" s="223"/>
      <c r="F3" s="223"/>
      <c r="G3" s="64" t="e" cm="1" vm="1">
        <f t="array" ref="G3">_xlfn._xlws.FILTER('I F'!G3:AU99,'I F'!G100:AU100&gt;0)</f>
        <v>#VALUE!</v>
      </c>
      <c r="H3" s="64"/>
      <c r="I3" s="64"/>
      <c r="J3" s="64"/>
      <c r="K3" s="64"/>
      <c r="L3" s="139"/>
      <c r="M3" s="139"/>
      <c r="N3" s="139"/>
      <c r="O3" s="139"/>
      <c r="P3" s="139"/>
      <c r="Q3" s="139"/>
      <c r="R3" s="139"/>
      <c r="S3" s="139"/>
      <c r="T3" s="139"/>
      <c r="U3" s="139"/>
      <c r="V3" s="139"/>
      <c r="W3" s="139"/>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96"/>
      <c r="AW3" s="32"/>
    </row>
    <row r="4" spans="2:51" ht="156" customHeight="1" x14ac:dyDescent="0.25">
      <c r="B4" s="223"/>
      <c r="C4" s="223"/>
      <c r="D4" s="223"/>
      <c r="E4" s="223"/>
      <c r="F4" s="223"/>
      <c r="G4" s="141"/>
      <c r="H4" s="141"/>
      <c r="I4" s="141"/>
      <c r="J4" s="141"/>
      <c r="K4" s="141"/>
      <c r="L4" s="141"/>
      <c r="M4" s="141"/>
      <c r="N4" s="141"/>
      <c r="O4" s="141"/>
      <c r="P4" s="141"/>
      <c r="Q4" s="141"/>
      <c r="R4" s="141"/>
      <c r="S4" s="141"/>
      <c r="T4" s="141"/>
      <c r="U4" s="141"/>
      <c r="V4" s="141"/>
      <c r="W4" s="141"/>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96"/>
      <c r="AW4" s="32"/>
    </row>
    <row r="5" spans="2:51" ht="15" hidden="1" customHeight="1" x14ac:dyDescent="0.25">
      <c r="B5" s="226" t="s">
        <v>0</v>
      </c>
      <c r="C5" s="227" t="s">
        <v>43</v>
      </c>
      <c r="D5" s="227" t="s">
        <v>91</v>
      </c>
      <c r="E5" s="227" t="s">
        <v>92</v>
      </c>
      <c r="F5" s="225" t="s">
        <v>93</v>
      </c>
      <c r="G5" s="97"/>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6"/>
      <c r="AW5" s="32"/>
    </row>
    <row r="6" spans="2:51" ht="15" hidden="1" customHeight="1" x14ac:dyDescent="0.25">
      <c r="B6" s="208"/>
      <c r="C6" s="210"/>
      <c r="D6" s="210"/>
      <c r="E6" s="210"/>
      <c r="F6" s="212"/>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6"/>
      <c r="AW6" s="32"/>
    </row>
    <row r="7" spans="2:51" ht="15" customHeight="1" x14ac:dyDescent="0.25">
      <c r="B7" s="133">
        <f>IF(ISBLANK('I F'!B7),"",'I F'!B7)</f>
        <v>1</v>
      </c>
      <c r="C7" s="132" t="str">
        <f>IF(ISBLANK('I F'!C7),"",'I F'!C7)</f>
        <v/>
      </c>
      <c r="D7" s="132" t="e" vm="2">
        <f>IF(ISBLANK('I F'!D7),"",'I F'!D7)</f>
        <v>#VALUE!</v>
      </c>
      <c r="E7" s="133" t="str">
        <f>IF(ISBLANK('I F'!E7),"",'I F'!E7)</f>
        <v/>
      </c>
      <c r="F7" s="133" t="str">
        <f>IF(ISBLANK('I F'!F7),"",'I F'!F7)</f>
        <v/>
      </c>
      <c r="G7" s="78"/>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3">
        <f>COUNTIF(G7:AU7,"x")</f>
        <v>0</v>
      </c>
      <c r="AW7" s="59"/>
      <c r="AX7" s="7"/>
      <c r="AY7" s="7"/>
    </row>
    <row r="8" spans="2:51" ht="15" customHeight="1" x14ac:dyDescent="0.25">
      <c r="B8" s="133" t="str">
        <f>IF(ISBLANK('I F'!B8),"",'I F'!B8)</f>
        <v/>
      </c>
      <c r="C8" s="132" t="str">
        <f>IF(ISBLANK('I F'!C8),"",'I F'!C8)</f>
        <v/>
      </c>
      <c r="D8" s="132" t="str">
        <f>IF(ISBLANK('I F'!D8),"",'I F'!D8)</f>
        <v/>
      </c>
      <c r="E8" s="133" t="str">
        <f>IF(ISBLANK('I F'!E8),"",'I F'!E8)</f>
        <v/>
      </c>
      <c r="F8" s="133" t="str">
        <f>IF(ISBLANK('I F'!F8),"",'I F'!F8)</f>
        <v/>
      </c>
      <c r="G8" s="78"/>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3">
        <f t="shared" ref="AV8:AV71" si="24">COUNTIF(G8:AU8,"x")</f>
        <v>0</v>
      </c>
      <c r="AW8" s="32"/>
    </row>
    <row r="9" spans="2:51" ht="15" customHeight="1" x14ac:dyDescent="0.25">
      <c r="B9" s="133" t="str">
        <f>IF(ISBLANK('I F'!B9),"",'I F'!B9)</f>
        <v/>
      </c>
      <c r="C9" s="132" t="str">
        <f>IF(ISBLANK('I F'!C9),"",'I F'!C9)</f>
        <v/>
      </c>
      <c r="D9" s="132" t="str">
        <f>IF(ISBLANK('I F'!D9),"",'I F'!D9)</f>
        <v/>
      </c>
      <c r="E9" s="133" t="str">
        <f>IF(ISBLANK('I F'!E9),"",'I F'!E9)</f>
        <v/>
      </c>
      <c r="F9" s="133" t="str">
        <f>IF(ISBLANK('I F'!F9),"",'I F'!F9)</f>
        <v/>
      </c>
      <c r="G9" s="78"/>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3">
        <f t="shared" si="24"/>
        <v>0</v>
      </c>
      <c r="AW9" s="32"/>
    </row>
    <row r="10" spans="2:51" x14ac:dyDescent="0.25">
      <c r="B10" s="133" t="str">
        <f>IF(ISBLANK('I F'!B10),"",'I F'!B10)</f>
        <v/>
      </c>
      <c r="C10" s="132" t="str">
        <f>IF(ISBLANK('I F'!C10),"",'I F'!C10)</f>
        <v/>
      </c>
      <c r="D10" s="132" t="str">
        <f>IF(ISBLANK('I F'!D10),"",'I F'!D10)</f>
        <v/>
      </c>
      <c r="E10" s="133" t="str">
        <f>IF(ISBLANK('I F'!E10),"",'I F'!E10)</f>
        <v/>
      </c>
      <c r="F10" s="133" t="str">
        <f>IF(ISBLANK('I F'!F10),"",'I F'!F10)</f>
        <v/>
      </c>
      <c r="G10" s="78"/>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3">
        <f t="shared" si="24"/>
        <v>0</v>
      </c>
      <c r="AW10" s="32"/>
    </row>
    <row r="11" spans="2:51" x14ac:dyDescent="0.25">
      <c r="B11" s="133" t="str">
        <f>IF(ISBLANK('I F'!B11),"",'I F'!B11)</f>
        <v/>
      </c>
      <c r="C11" s="132" t="str">
        <f>IF(ISBLANK('I F'!C11),"",'I F'!C11)</f>
        <v/>
      </c>
      <c r="D11" s="132" t="str">
        <f>IF(ISBLANK('I F'!D11),"",'I F'!D11)</f>
        <v/>
      </c>
      <c r="E11" s="133" t="str">
        <f>IF(ISBLANK('I F'!E11),"",'I F'!E11)</f>
        <v/>
      </c>
      <c r="F11" s="133" t="str">
        <f>IF(ISBLANK('I F'!F11),"",'I F'!F11)</f>
        <v/>
      </c>
      <c r="G11" s="78"/>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3">
        <f t="shared" si="24"/>
        <v>0</v>
      </c>
      <c r="AW11" s="32"/>
    </row>
    <row r="12" spans="2:51" x14ac:dyDescent="0.25">
      <c r="B12" s="133" t="str">
        <f>IF(ISBLANK('I F'!B12),"",'I F'!B12)</f>
        <v/>
      </c>
      <c r="C12" s="132" t="str">
        <f>IF(ISBLANK('I F'!C12),"",'I F'!C12)</f>
        <v/>
      </c>
      <c r="D12" s="132" t="str">
        <f>IF(ISBLANK('I F'!D12),"",'I F'!D12)</f>
        <v/>
      </c>
      <c r="E12" s="133" t="str">
        <f>IF(ISBLANK('I F'!E12),"",'I F'!E12)</f>
        <v/>
      </c>
      <c r="F12" s="133" t="str">
        <f>IF(ISBLANK('I F'!F12),"",'I F'!F12)</f>
        <v/>
      </c>
      <c r="G12" s="78"/>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3">
        <f t="shared" si="24"/>
        <v>0</v>
      </c>
      <c r="AW12" s="32"/>
    </row>
    <row r="13" spans="2:51" ht="15" customHeight="1" x14ac:dyDescent="0.25">
      <c r="B13" s="133" t="str">
        <f>IF(ISBLANK('I F'!B13),"",'I F'!B13)</f>
        <v/>
      </c>
      <c r="C13" s="132" t="str">
        <f>IF(ISBLANK('I F'!C13),"",'I F'!C13)</f>
        <v/>
      </c>
      <c r="D13" s="132" t="str">
        <f>IF(ISBLANK('I F'!D13),"",'I F'!D13)</f>
        <v/>
      </c>
      <c r="E13" s="133" t="str">
        <f>IF(ISBLANK('I F'!E13),"",'I F'!E13)</f>
        <v/>
      </c>
      <c r="F13" s="133" t="str">
        <f>IF(ISBLANK('I F'!F13),"",'I F'!F13)</f>
        <v/>
      </c>
      <c r="G13" s="78"/>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3">
        <f t="shared" si="24"/>
        <v>0</v>
      </c>
      <c r="AW13" s="32"/>
    </row>
    <row r="14" spans="2:51" x14ac:dyDescent="0.25">
      <c r="B14" s="133" t="str">
        <f>IF(ISBLANK('I F'!B14),"",'I F'!B14)</f>
        <v/>
      </c>
      <c r="C14" s="132" t="str">
        <f>IF(ISBLANK('I F'!C14),"",'I F'!C14)</f>
        <v/>
      </c>
      <c r="D14" s="132" t="str">
        <f>IF(ISBLANK('I F'!D14),"",'I F'!D14)</f>
        <v/>
      </c>
      <c r="E14" s="133" t="str">
        <f>IF(ISBLANK('I F'!E14),"",'I F'!E14)</f>
        <v/>
      </c>
      <c r="F14" s="133" t="str">
        <f>IF(ISBLANK('I F'!F14),"",'I F'!F14)</f>
        <v/>
      </c>
      <c r="G14" s="78"/>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3">
        <f t="shared" si="24"/>
        <v>0</v>
      </c>
      <c r="AW14" s="32"/>
    </row>
    <row r="15" spans="2:51" x14ac:dyDescent="0.25">
      <c r="B15" s="133" t="str">
        <f>IF(ISBLANK('I F'!B15),"",'I F'!B15)</f>
        <v/>
      </c>
      <c r="C15" s="132" t="str">
        <f>IF(ISBLANK('I F'!C15),"",'I F'!C15)</f>
        <v/>
      </c>
      <c r="D15" s="132" t="str">
        <f>IF(ISBLANK('I F'!D15),"",'I F'!D15)</f>
        <v/>
      </c>
      <c r="E15" s="133" t="str">
        <f>IF(ISBLANK('I F'!E15),"",'I F'!E15)</f>
        <v/>
      </c>
      <c r="F15" s="133" t="str">
        <f>IF(ISBLANK('I F'!F15),"",'I F'!F15)</f>
        <v/>
      </c>
      <c r="G15" s="78"/>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3">
        <f t="shared" si="24"/>
        <v>0</v>
      </c>
      <c r="AW15" s="32"/>
    </row>
    <row r="16" spans="2:51" x14ac:dyDescent="0.25">
      <c r="B16" s="133" t="str">
        <f>IF(ISBLANK('I F'!B16),"",'I F'!B16)</f>
        <v/>
      </c>
      <c r="C16" s="132" t="str">
        <f>IF(ISBLANK('I F'!C16),"",'I F'!C16)</f>
        <v/>
      </c>
      <c r="D16" s="132" t="str">
        <f>IF(ISBLANK('I F'!D16),"",'I F'!D16)</f>
        <v/>
      </c>
      <c r="E16" s="133" t="str">
        <f>IF(ISBLANK('I F'!E16),"",'I F'!E16)</f>
        <v/>
      </c>
      <c r="F16" s="133" t="str">
        <f>IF(ISBLANK('I F'!F16),"",'I F'!F16)</f>
        <v/>
      </c>
      <c r="G16" s="78"/>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3">
        <f t="shared" si="24"/>
        <v>0</v>
      </c>
      <c r="AW16" s="32"/>
    </row>
    <row r="17" spans="2:49" x14ac:dyDescent="0.25">
      <c r="B17" s="133" t="str">
        <f>IF(ISBLANK('I F'!B17),"",'I F'!B17)</f>
        <v/>
      </c>
      <c r="C17" s="132" t="str">
        <f>IF(ISBLANK('I F'!C17),"",'I F'!C17)</f>
        <v/>
      </c>
      <c r="D17" s="132" t="str">
        <f>IF(ISBLANK('I F'!D17),"",'I F'!D17)</f>
        <v/>
      </c>
      <c r="E17" s="133" t="str">
        <f>IF(ISBLANK('I F'!E17),"",'I F'!E17)</f>
        <v/>
      </c>
      <c r="F17" s="133" t="str">
        <f>IF(ISBLANK('I F'!F17),"",'I F'!F17)</f>
        <v/>
      </c>
      <c r="G17" s="78"/>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3">
        <f t="shared" si="24"/>
        <v>0</v>
      </c>
      <c r="AW17" s="32"/>
    </row>
    <row r="18" spans="2:49" x14ac:dyDescent="0.25">
      <c r="B18" s="133" t="str">
        <f>IF(ISBLANK('I F'!B18),"",'I F'!B18)</f>
        <v/>
      </c>
      <c r="C18" s="132" t="str">
        <f>IF(ISBLANK('I F'!C18),"",'I F'!C18)</f>
        <v/>
      </c>
      <c r="D18" s="132" t="str">
        <f>IF(ISBLANK('I F'!D18),"",'I F'!D18)</f>
        <v/>
      </c>
      <c r="E18" s="133" t="str">
        <f>IF(ISBLANK('I F'!E18),"",'I F'!E18)</f>
        <v/>
      </c>
      <c r="F18" s="133" t="str">
        <f>IF(ISBLANK('I F'!F18),"",'I F'!F18)</f>
        <v/>
      </c>
      <c r="G18" s="78"/>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3">
        <f t="shared" si="24"/>
        <v>0</v>
      </c>
      <c r="AW18" s="32"/>
    </row>
    <row r="19" spans="2:49" x14ac:dyDescent="0.25">
      <c r="B19" s="133" t="str">
        <f>IF(ISBLANK('I F'!B19),"",'I F'!B19)</f>
        <v/>
      </c>
      <c r="C19" s="132" t="str">
        <f>IF(ISBLANK('I F'!C19),"",'I F'!C19)</f>
        <v/>
      </c>
      <c r="D19" s="132" t="str">
        <f>IF(ISBLANK('I F'!D19),"",'I F'!D19)</f>
        <v/>
      </c>
      <c r="E19" s="133" t="str">
        <f>IF(ISBLANK('I F'!E19),"",'I F'!E19)</f>
        <v/>
      </c>
      <c r="F19" s="133" t="str">
        <f>IF(ISBLANK('I F'!F19),"",'I F'!F19)</f>
        <v/>
      </c>
      <c r="G19" s="7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3">
        <f t="shared" si="24"/>
        <v>0</v>
      </c>
      <c r="AW19" s="32"/>
    </row>
    <row r="20" spans="2:49" x14ac:dyDescent="0.25">
      <c r="B20" s="133" t="str">
        <f>IF(ISBLANK('I F'!B20),"",'I F'!B20)</f>
        <v/>
      </c>
      <c r="C20" s="132" t="str">
        <f>IF(ISBLANK('I F'!C20),"",'I F'!C20)</f>
        <v/>
      </c>
      <c r="D20" s="132" t="str">
        <f>IF(ISBLANK('I F'!D20),"",'I F'!D20)</f>
        <v/>
      </c>
      <c r="E20" s="133" t="str">
        <f>IF(ISBLANK('I F'!E20),"",'I F'!E20)</f>
        <v/>
      </c>
      <c r="F20" s="133" t="str">
        <f>IF(ISBLANK('I F'!F20),"",'I F'!F20)</f>
        <v/>
      </c>
      <c r="G20" s="78"/>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3">
        <f t="shared" si="24"/>
        <v>0</v>
      </c>
      <c r="AW20" s="32"/>
    </row>
    <row r="21" spans="2:49" x14ac:dyDescent="0.25">
      <c r="B21" s="133" t="str">
        <f>IF(ISBLANK('I F'!B21),"",'I F'!B21)</f>
        <v/>
      </c>
      <c r="C21" s="132" t="str">
        <f>IF(ISBLANK('I F'!C21),"",'I F'!C21)</f>
        <v/>
      </c>
      <c r="D21" s="132" t="str">
        <f>IF(ISBLANK('I F'!D21),"",'I F'!D21)</f>
        <v/>
      </c>
      <c r="E21" s="133" t="str">
        <f>IF(ISBLANK('I F'!E21),"",'I F'!E21)</f>
        <v/>
      </c>
      <c r="F21" s="133" t="str">
        <f>IF(ISBLANK('I F'!F21),"",'I F'!F21)</f>
        <v/>
      </c>
      <c r="G21" s="78"/>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3">
        <f t="shared" si="24"/>
        <v>0</v>
      </c>
      <c r="AW21" s="32"/>
    </row>
    <row r="22" spans="2:49" x14ac:dyDescent="0.25">
      <c r="B22" s="133" t="str">
        <f>IF(ISBLANK('I F'!B22),"",'I F'!B22)</f>
        <v/>
      </c>
      <c r="C22" s="132" t="str">
        <f>IF(ISBLANK('I F'!C22),"",'I F'!C22)</f>
        <v/>
      </c>
      <c r="D22" s="132" t="str">
        <f>IF(ISBLANK('I F'!D22),"",'I F'!D22)</f>
        <v/>
      </c>
      <c r="E22" s="133" t="str">
        <f>IF(ISBLANK('I F'!E22),"",'I F'!E22)</f>
        <v/>
      </c>
      <c r="F22" s="133" t="str">
        <f>IF(ISBLANK('I F'!F22),"",'I F'!F22)</f>
        <v/>
      </c>
      <c r="G22" s="78"/>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3">
        <f t="shared" si="24"/>
        <v>0</v>
      </c>
      <c r="AW22" s="32"/>
    </row>
    <row r="23" spans="2:49" x14ac:dyDescent="0.25">
      <c r="B23" s="133" t="str">
        <f>IF(ISBLANK('I F'!B23),"",'I F'!B23)</f>
        <v/>
      </c>
      <c r="C23" s="132" t="str">
        <f>IF(ISBLANK('I F'!C23),"",'I F'!C23)</f>
        <v/>
      </c>
      <c r="D23" s="132" t="str">
        <f>IF(ISBLANK('I F'!D23),"",'I F'!D23)</f>
        <v/>
      </c>
      <c r="E23" s="133" t="str">
        <f>IF(ISBLANK('I F'!E23),"",'I F'!E23)</f>
        <v/>
      </c>
      <c r="F23" s="133" t="str">
        <f>IF(ISBLANK('I F'!F23),"",'I F'!F23)</f>
        <v/>
      </c>
      <c r="G23" s="78"/>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3">
        <f t="shared" si="24"/>
        <v>0</v>
      </c>
      <c r="AW23" s="32"/>
    </row>
    <row r="24" spans="2:49" x14ac:dyDescent="0.25">
      <c r="B24" s="133" t="str">
        <f>IF(ISBLANK('I F'!B24),"",'I F'!B24)</f>
        <v/>
      </c>
      <c r="C24" s="132" t="str">
        <f>IF(ISBLANK('I F'!C24),"",'I F'!C24)</f>
        <v/>
      </c>
      <c r="D24" s="132" t="str">
        <f>IF(ISBLANK('I F'!D24),"",'I F'!D24)</f>
        <v/>
      </c>
      <c r="E24" s="133" t="str">
        <f>IF(ISBLANK('I F'!E24),"",'I F'!E24)</f>
        <v/>
      </c>
      <c r="F24" s="133" t="str">
        <f>IF(ISBLANK('I F'!F24),"",'I F'!F24)</f>
        <v/>
      </c>
      <c r="G24" s="78"/>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3">
        <f t="shared" si="24"/>
        <v>0</v>
      </c>
      <c r="AW24" s="32"/>
    </row>
    <row r="25" spans="2:49" x14ac:dyDescent="0.25">
      <c r="B25" s="133" t="str">
        <f>IF(ISBLANK('I F'!B25),"",'I F'!B25)</f>
        <v/>
      </c>
      <c r="C25" s="132" t="str">
        <f>IF(ISBLANK('I F'!C25),"",'I F'!C25)</f>
        <v/>
      </c>
      <c r="D25" s="132" t="str">
        <f>IF(ISBLANK('I F'!D25),"",'I F'!D25)</f>
        <v/>
      </c>
      <c r="E25" s="133" t="str">
        <f>IF(ISBLANK('I F'!E25),"",'I F'!E25)</f>
        <v/>
      </c>
      <c r="F25" s="133" t="str">
        <f>IF(ISBLANK('I F'!F25),"",'I F'!F25)</f>
        <v/>
      </c>
      <c r="G25" s="78"/>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3">
        <f t="shared" si="24"/>
        <v>0</v>
      </c>
      <c r="AW25" s="32"/>
    </row>
    <row r="26" spans="2:49" x14ac:dyDescent="0.25">
      <c r="B26" s="133" t="str">
        <f>IF(ISBLANK('I F'!B26),"",'I F'!B26)</f>
        <v/>
      </c>
      <c r="C26" s="132" t="str">
        <f>IF(ISBLANK('I F'!C26),"",'I F'!C26)</f>
        <v/>
      </c>
      <c r="D26" s="132" t="str">
        <f>IF(ISBLANK('I F'!D26),"",'I F'!D26)</f>
        <v/>
      </c>
      <c r="E26" s="133" t="str">
        <f>IF(ISBLANK('I F'!E26),"",'I F'!E26)</f>
        <v/>
      </c>
      <c r="F26" s="133" t="str">
        <f>IF(ISBLANK('I F'!F26),"",'I F'!F26)</f>
        <v/>
      </c>
      <c r="G26" s="78"/>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3">
        <f t="shared" si="24"/>
        <v>0</v>
      </c>
      <c r="AW26" s="32"/>
    </row>
    <row r="27" spans="2:49" x14ac:dyDescent="0.25">
      <c r="B27" s="133" t="str">
        <f>IF(ISBLANK('I F'!B27),"",'I F'!B27)</f>
        <v/>
      </c>
      <c r="C27" s="132" t="str">
        <f>IF(ISBLANK('I F'!C27),"",'I F'!C27)</f>
        <v/>
      </c>
      <c r="D27" s="132" t="str">
        <f>IF(ISBLANK('I F'!D27),"",'I F'!D27)</f>
        <v/>
      </c>
      <c r="E27" s="133" t="str">
        <f>IF(ISBLANK('I F'!E27),"",'I F'!E27)</f>
        <v/>
      </c>
      <c r="F27" s="133" t="str">
        <f>IF(ISBLANK('I F'!F27),"",'I F'!F27)</f>
        <v/>
      </c>
      <c r="G27" s="78"/>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3">
        <f t="shared" si="24"/>
        <v>0</v>
      </c>
      <c r="AW27" s="32"/>
    </row>
    <row r="28" spans="2:49" x14ac:dyDescent="0.25">
      <c r="B28" s="133" t="str">
        <f>IF(ISBLANK('I F'!B28),"",'I F'!B28)</f>
        <v/>
      </c>
      <c r="C28" s="132" t="str">
        <f>IF(ISBLANK('I F'!C28),"",'I F'!C28)</f>
        <v/>
      </c>
      <c r="D28" s="132" t="str">
        <f>IF(ISBLANK('I F'!D28),"",'I F'!D28)</f>
        <v/>
      </c>
      <c r="E28" s="133" t="str">
        <f>IF(ISBLANK('I F'!E28),"",'I F'!E28)</f>
        <v/>
      </c>
      <c r="F28" s="133" t="str">
        <f>IF(ISBLANK('I F'!F28),"",'I F'!F28)</f>
        <v/>
      </c>
      <c r="G28" s="78"/>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3">
        <f t="shared" si="24"/>
        <v>0</v>
      </c>
      <c r="AW28" s="32"/>
    </row>
    <row r="29" spans="2:49" ht="15" customHeight="1" x14ac:dyDescent="0.25">
      <c r="B29" s="133" t="str">
        <f>IF(ISBLANK('I F'!B29),"",'I F'!B29)</f>
        <v/>
      </c>
      <c r="C29" s="132" t="str">
        <f>IF(ISBLANK('I F'!C29),"",'I F'!C29)</f>
        <v/>
      </c>
      <c r="D29" s="132" t="str">
        <f>IF(ISBLANK('I F'!D29),"",'I F'!D29)</f>
        <v/>
      </c>
      <c r="E29" s="133" t="str">
        <f>IF(ISBLANK('I F'!E29),"",'I F'!E29)</f>
        <v/>
      </c>
      <c r="F29" s="133" t="str">
        <f>IF(ISBLANK('I F'!F29),"",'I F'!F29)</f>
        <v/>
      </c>
      <c r="G29" s="78"/>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3">
        <f t="shared" si="24"/>
        <v>0</v>
      </c>
      <c r="AW29" s="32"/>
    </row>
    <row r="30" spans="2:49" x14ac:dyDescent="0.25">
      <c r="B30" s="133" t="str">
        <f>IF(ISBLANK('I F'!B30),"",'I F'!B30)</f>
        <v/>
      </c>
      <c r="C30" s="132" t="str">
        <f>IF(ISBLANK('I F'!C30),"",'I F'!C30)</f>
        <v/>
      </c>
      <c r="D30" s="132" t="str">
        <f>IF(ISBLANK('I F'!D30),"",'I F'!D30)</f>
        <v/>
      </c>
      <c r="E30" s="133" t="str">
        <f>IF(ISBLANK('I F'!E30),"",'I F'!E30)</f>
        <v/>
      </c>
      <c r="F30" s="133" t="str">
        <f>IF(ISBLANK('I F'!F30),"",'I F'!F30)</f>
        <v/>
      </c>
      <c r="G30" s="78"/>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3">
        <f t="shared" si="24"/>
        <v>0</v>
      </c>
      <c r="AW30" s="32"/>
    </row>
    <row r="31" spans="2:49" x14ac:dyDescent="0.25">
      <c r="B31" s="133" t="str">
        <f>IF(ISBLANK('I F'!B31),"",'I F'!B31)</f>
        <v/>
      </c>
      <c r="C31" s="132" t="str">
        <f>IF(ISBLANK('I F'!C31),"",'I F'!C31)</f>
        <v/>
      </c>
      <c r="D31" s="132" t="str">
        <f>IF(ISBLANK('I F'!D31),"",'I F'!D31)</f>
        <v/>
      </c>
      <c r="E31" s="133" t="str">
        <f>IF(ISBLANK('I F'!E31),"",'I F'!E31)</f>
        <v/>
      </c>
      <c r="F31" s="133" t="str">
        <f>IF(ISBLANK('I F'!F31),"",'I F'!F31)</f>
        <v/>
      </c>
      <c r="G31" s="78"/>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3">
        <f t="shared" si="24"/>
        <v>0</v>
      </c>
      <c r="AW31" s="32"/>
    </row>
    <row r="32" spans="2:49" x14ac:dyDescent="0.25">
      <c r="B32" s="133" t="str">
        <f>IF(ISBLANK('I F'!B32),"",'I F'!B32)</f>
        <v/>
      </c>
      <c r="C32" s="132" t="str">
        <f>IF(ISBLANK('I F'!C32),"",'I F'!C32)</f>
        <v/>
      </c>
      <c r="D32" s="132" t="str">
        <f>IF(ISBLANK('I F'!D32),"",'I F'!D32)</f>
        <v/>
      </c>
      <c r="E32" s="133" t="str">
        <f>IF(ISBLANK('I F'!E32),"",'I F'!E32)</f>
        <v/>
      </c>
      <c r="F32" s="133" t="str">
        <f>IF(ISBLANK('I F'!F32),"",'I F'!F32)</f>
        <v/>
      </c>
      <c r="G32" s="78"/>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3">
        <f t="shared" si="24"/>
        <v>0</v>
      </c>
      <c r="AW32" s="32"/>
    </row>
    <row r="33" spans="2:49" x14ac:dyDescent="0.25">
      <c r="B33" s="133" t="str">
        <f>IF(ISBLANK('I F'!B33),"",'I F'!B33)</f>
        <v/>
      </c>
      <c r="C33" s="132" t="str">
        <f>IF(ISBLANK('I F'!C33),"",'I F'!C33)</f>
        <v/>
      </c>
      <c r="D33" s="132" t="str">
        <f>IF(ISBLANK('I F'!D33),"",'I F'!D33)</f>
        <v/>
      </c>
      <c r="E33" s="133" t="str">
        <f>IF(ISBLANK('I F'!E33),"",'I F'!E33)</f>
        <v/>
      </c>
      <c r="F33" s="133" t="str">
        <f>IF(ISBLANK('I F'!F33),"",'I F'!F33)</f>
        <v/>
      </c>
      <c r="G33" s="78"/>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3">
        <f t="shared" si="24"/>
        <v>0</v>
      </c>
      <c r="AW33" s="32"/>
    </row>
    <row r="34" spans="2:49" x14ac:dyDescent="0.25">
      <c r="B34" s="133" t="str">
        <f>IF(ISBLANK('I F'!B34),"",'I F'!B34)</f>
        <v/>
      </c>
      <c r="C34" s="132" t="str">
        <f>IF(ISBLANK('I F'!C34),"",'I F'!C34)</f>
        <v/>
      </c>
      <c r="D34" s="132" t="str">
        <f>IF(ISBLANK('I F'!D34),"",'I F'!D34)</f>
        <v/>
      </c>
      <c r="E34" s="133" t="str">
        <f>IF(ISBLANK('I F'!E34),"",'I F'!E34)</f>
        <v/>
      </c>
      <c r="F34" s="133" t="str">
        <f>IF(ISBLANK('I F'!F34),"",'I F'!F34)</f>
        <v/>
      </c>
      <c r="G34" s="78"/>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3">
        <f t="shared" si="24"/>
        <v>0</v>
      </c>
      <c r="AW34" s="32"/>
    </row>
    <row r="35" spans="2:49" x14ac:dyDescent="0.25">
      <c r="B35" s="133" t="str">
        <f>IF(ISBLANK('I F'!B35),"",'I F'!B35)</f>
        <v/>
      </c>
      <c r="C35" s="132" t="str">
        <f>IF(ISBLANK('I F'!C35),"",'I F'!C35)</f>
        <v/>
      </c>
      <c r="D35" s="132" t="str">
        <f>IF(ISBLANK('I F'!D35),"",'I F'!D35)</f>
        <v/>
      </c>
      <c r="E35" s="133" t="str">
        <f>IF(ISBLANK('I F'!E35),"",'I F'!E35)</f>
        <v/>
      </c>
      <c r="F35" s="133" t="str">
        <f>IF(ISBLANK('I F'!F35),"",'I F'!F35)</f>
        <v/>
      </c>
      <c r="G35" s="78"/>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3">
        <f t="shared" si="24"/>
        <v>0</v>
      </c>
      <c r="AW35" s="32"/>
    </row>
    <row r="36" spans="2:49" x14ac:dyDescent="0.25">
      <c r="B36" s="133" t="str">
        <f>IF(ISBLANK('I F'!B36),"",'I F'!B36)</f>
        <v/>
      </c>
      <c r="C36" s="132" t="str">
        <f>IF(ISBLANK('I F'!C36),"",'I F'!C36)</f>
        <v/>
      </c>
      <c r="D36" s="132" t="str">
        <f>IF(ISBLANK('I F'!D36),"",'I F'!D36)</f>
        <v/>
      </c>
      <c r="E36" s="133" t="str">
        <f>IF(ISBLANK('I F'!E36),"",'I F'!E36)</f>
        <v/>
      </c>
      <c r="F36" s="133" t="str">
        <f>IF(ISBLANK('I F'!F36),"",'I F'!F36)</f>
        <v/>
      </c>
      <c r="G36" s="78"/>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3">
        <f t="shared" si="24"/>
        <v>0</v>
      </c>
      <c r="AW36" s="32"/>
    </row>
    <row r="37" spans="2:49" x14ac:dyDescent="0.25">
      <c r="B37" s="133" t="str">
        <f>IF(ISBLANK('I F'!B37),"",'I F'!B37)</f>
        <v/>
      </c>
      <c r="C37" s="132" t="str">
        <f>IF(ISBLANK('I F'!C37),"",'I F'!C37)</f>
        <v/>
      </c>
      <c r="D37" s="132" t="str">
        <f>IF(ISBLANK('I F'!D37),"",'I F'!D37)</f>
        <v/>
      </c>
      <c r="E37" s="133" t="str">
        <f>IF(ISBLANK('I F'!E37),"",'I F'!E37)</f>
        <v/>
      </c>
      <c r="F37" s="133" t="str">
        <f>IF(ISBLANK('I F'!F37),"",'I F'!F37)</f>
        <v/>
      </c>
      <c r="G37" s="78"/>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3">
        <f t="shared" si="24"/>
        <v>0</v>
      </c>
      <c r="AW37" s="32"/>
    </row>
    <row r="38" spans="2:49" x14ac:dyDescent="0.25">
      <c r="B38" s="133" t="str">
        <f>IF(ISBLANK('I F'!B38),"",'I F'!B38)</f>
        <v/>
      </c>
      <c r="C38" s="132" t="str">
        <f>IF(ISBLANK('I F'!C38),"",'I F'!C38)</f>
        <v/>
      </c>
      <c r="D38" s="132" t="str">
        <f>IF(ISBLANK('I F'!D38),"",'I F'!D38)</f>
        <v/>
      </c>
      <c r="E38" s="133" t="str">
        <f>IF(ISBLANK('I F'!E38),"",'I F'!E38)</f>
        <v/>
      </c>
      <c r="F38" s="133" t="str">
        <f>IF(ISBLANK('I F'!F38),"",'I F'!F38)</f>
        <v/>
      </c>
      <c r="G38" s="78"/>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3">
        <f t="shared" si="24"/>
        <v>0</v>
      </c>
      <c r="AW38" s="32"/>
    </row>
    <row r="39" spans="2:49" x14ac:dyDescent="0.25">
      <c r="B39" s="133" t="str">
        <f>IF(ISBLANK('I F'!B39),"",'I F'!B39)</f>
        <v/>
      </c>
      <c r="C39" s="132" t="str">
        <f>IF(ISBLANK('I F'!C39),"",'I F'!C39)</f>
        <v/>
      </c>
      <c r="D39" s="132" t="str">
        <f>IF(ISBLANK('I F'!D39),"",'I F'!D39)</f>
        <v/>
      </c>
      <c r="E39" s="133" t="str">
        <f>IF(ISBLANK('I F'!E39),"",'I F'!E39)</f>
        <v/>
      </c>
      <c r="F39" s="133" t="str">
        <f>IF(ISBLANK('I F'!F39),"",'I F'!F39)</f>
        <v/>
      </c>
      <c r="G39" s="78"/>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3">
        <f t="shared" si="24"/>
        <v>0</v>
      </c>
      <c r="AW39" s="32"/>
    </row>
    <row r="40" spans="2:49" x14ac:dyDescent="0.25">
      <c r="B40" s="133" t="str">
        <f>IF(ISBLANK('I F'!B40),"",'I F'!B40)</f>
        <v/>
      </c>
      <c r="C40" s="132" t="str">
        <f>IF(ISBLANK('I F'!C40),"",'I F'!C40)</f>
        <v/>
      </c>
      <c r="D40" s="132" t="str">
        <f>IF(ISBLANK('I F'!D40),"",'I F'!D40)</f>
        <v/>
      </c>
      <c r="E40" s="133" t="str">
        <f>IF(ISBLANK('I F'!E40),"",'I F'!E40)</f>
        <v/>
      </c>
      <c r="F40" s="133" t="str">
        <f>IF(ISBLANK('I F'!F40),"",'I F'!F40)</f>
        <v/>
      </c>
      <c r="G40" s="78"/>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3">
        <f t="shared" si="24"/>
        <v>0</v>
      </c>
      <c r="AW40" s="32"/>
    </row>
    <row r="41" spans="2:49" x14ac:dyDescent="0.25">
      <c r="B41" s="133" t="str">
        <f>IF(ISBLANK('I F'!B41),"",'I F'!B41)</f>
        <v/>
      </c>
      <c r="C41" s="132" t="str">
        <f>IF(ISBLANK('I F'!C41),"",'I F'!C41)</f>
        <v/>
      </c>
      <c r="D41" s="132" t="str">
        <f>IF(ISBLANK('I F'!D41),"",'I F'!D41)</f>
        <v/>
      </c>
      <c r="E41" s="133" t="str">
        <f>IF(ISBLANK('I F'!E41),"",'I F'!E41)</f>
        <v/>
      </c>
      <c r="F41" s="133" t="str">
        <f>IF(ISBLANK('I F'!F41),"",'I F'!F41)</f>
        <v/>
      </c>
      <c r="G41" s="78"/>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3">
        <f t="shared" si="24"/>
        <v>0</v>
      </c>
      <c r="AW41" s="32"/>
    </row>
    <row r="42" spans="2:49" x14ac:dyDescent="0.25">
      <c r="B42" s="133" t="str">
        <f>IF(ISBLANK('I F'!B42),"",'I F'!B42)</f>
        <v/>
      </c>
      <c r="C42" s="132" t="str">
        <f>IF(ISBLANK('I F'!C42),"",'I F'!C42)</f>
        <v/>
      </c>
      <c r="D42" s="132" t="str">
        <f>IF(ISBLANK('I F'!D42),"",'I F'!D42)</f>
        <v/>
      </c>
      <c r="E42" s="133" t="str">
        <f>IF(ISBLANK('I F'!E42),"",'I F'!E42)</f>
        <v/>
      </c>
      <c r="F42" s="133" t="str">
        <f>IF(ISBLANK('I F'!F42),"",'I F'!F42)</f>
        <v/>
      </c>
      <c r="G42" s="78"/>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3">
        <f t="shared" si="24"/>
        <v>0</v>
      </c>
      <c r="AW42" s="32"/>
    </row>
    <row r="43" spans="2:49" x14ac:dyDescent="0.25">
      <c r="B43" s="133" t="str">
        <f>IF(ISBLANK('I F'!B43),"",'I F'!B43)</f>
        <v/>
      </c>
      <c r="C43" s="132" t="str">
        <f>IF(ISBLANK('I F'!C43),"",'I F'!C43)</f>
        <v/>
      </c>
      <c r="D43" s="132" t="str">
        <f>IF(ISBLANK('I F'!D43),"",'I F'!D43)</f>
        <v/>
      </c>
      <c r="E43" s="133" t="str">
        <f>IF(ISBLANK('I F'!E43),"",'I F'!E43)</f>
        <v/>
      </c>
      <c r="F43" s="133" t="str">
        <f>IF(ISBLANK('I F'!F43),"",'I F'!F43)</f>
        <v/>
      </c>
      <c r="G43" s="78"/>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3">
        <f t="shared" si="24"/>
        <v>0</v>
      </c>
      <c r="AW43" s="32"/>
    </row>
    <row r="44" spans="2:49" x14ac:dyDescent="0.25">
      <c r="B44" s="133" t="str">
        <f>IF(ISBLANK('I F'!B44),"",'I F'!B44)</f>
        <v/>
      </c>
      <c r="C44" s="132" t="str">
        <f>IF(ISBLANK('I F'!C44),"",'I F'!C44)</f>
        <v/>
      </c>
      <c r="D44" s="132" t="str">
        <f>IF(ISBLANK('I F'!D44),"",'I F'!D44)</f>
        <v/>
      </c>
      <c r="E44" s="133" t="str">
        <f>IF(ISBLANK('I F'!E44),"",'I F'!E44)</f>
        <v/>
      </c>
      <c r="F44" s="133" t="str">
        <f>IF(ISBLANK('I F'!F44),"",'I F'!F44)</f>
        <v/>
      </c>
      <c r="G44" s="78"/>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3">
        <f t="shared" si="24"/>
        <v>0</v>
      </c>
      <c r="AW44" s="32"/>
    </row>
    <row r="45" spans="2:49" x14ac:dyDescent="0.25">
      <c r="B45" s="133" t="str">
        <f>IF(ISBLANK('I F'!B45),"",'I F'!B45)</f>
        <v/>
      </c>
      <c r="C45" s="132" t="str">
        <f>IF(ISBLANK('I F'!C45),"",'I F'!C45)</f>
        <v/>
      </c>
      <c r="D45" s="132" t="str">
        <f>IF(ISBLANK('I F'!D45),"",'I F'!D45)</f>
        <v/>
      </c>
      <c r="E45" s="133" t="str">
        <f>IF(ISBLANK('I F'!E45),"",'I F'!E45)</f>
        <v/>
      </c>
      <c r="F45" s="133" t="str">
        <f>IF(ISBLANK('I F'!F45),"",'I F'!F45)</f>
        <v/>
      </c>
      <c r="G45" s="78"/>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3">
        <f t="shared" si="24"/>
        <v>0</v>
      </c>
      <c r="AW45" s="32"/>
    </row>
    <row r="46" spans="2:49" x14ac:dyDescent="0.25">
      <c r="B46" s="133" t="str">
        <f>IF(ISBLANK('I F'!B46),"",'I F'!B46)</f>
        <v/>
      </c>
      <c r="C46" s="132" t="str">
        <f>IF(ISBLANK('I F'!C46),"",'I F'!C46)</f>
        <v/>
      </c>
      <c r="D46" s="132" t="str">
        <f>IF(ISBLANK('I F'!D46),"",'I F'!D46)</f>
        <v/>
      </c>
      <c r="E46" s="133" t="str">
        <f>IF(ISBLANK('I F'!E46),"",'I F'!E46)</f>
        <v/>
      </c>
      <c r="F46" s="133" t="str">
        <f>IF(ISBLANK('I F'!F46),"",'I F'!F46)</f>
        <v/>
      </c>
      <c r="G46" s="78"/>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3">
        <f t="shared" si="24"/>
        <v>0</v>
      </c>
      <c r="AW46" s="32"/>
    </row>
    <row r="47" spans="2:49" x14ac:dyDescent="0.25">
      <c r="B47" s="133" t="str">
        <f>IF(ISBLANK('I F'!B47),"",'I F'!B47)</f>
        <v/>
      </c>
      <c r="C47" s="132" t="str">
        <f>IF(ISBLANK('I F'!C47),"",'I F'!C47)</f>
        <v/>
      </c>
      <c r="D47" s="132" t="str">
        <f>IF(ISBLANK('I F'!D47),"",'I F'!D47)</f>
        <v/>
      </c>
      <c r="E47" s="133" t="str">
        <f>IF(ISBLANK('I F'!E47),"",'I F'!E47)</f>
        <v/>
      </c>
      <c r="F47" s="133" t="str">
        <f>IF(ISBLANK('I F'!F47),"",'I F'!F47)</f>
        <v/>
      </c>
      <c r="G47" s="78"/>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3">
        <f t="shared" si="24"/>
        <v>0</v>
      </c>
      <c r="AW47" s="32"/>
    </row>
    <row r="48" spans="2:49" x14ac:dyDescent="0.25">
      <c r="B48" s="133" t="str">
        <f>IF(ISBLANK('I F'!B48),"",'I F'!B48)</f>
        <v/>
      </c>
      <c r="C48" s="132" t="str">
        <f>IF(ISBLANK('I F'!C48),"",'I F'!C48)</f>
        <v/>
      </c>
      <c r="D48" s="132" t="str">
        <f>IF(ISBLANK('I F'!D48),"",'I F'!D48)</f>
        <v/>
      </c>
      <c r="E48" s="133" t="str">
        <f>IF(ISBLANK('I F'!E48),"",'I F'!E48)</f>
        <v/>
      </c>
      <c r="F48" s="133" t="str">
        <f>IF(ISBLANK('I F'!F48),"",'I F'!F48)</f>
        <v/>
      </c>
      <c r="G48" s="78"/>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3">
        <f t="shared" si="24"/>
        <v>0</v>
      </c>
      <c r="AW48" s="32"/>
    </row>
    <row r="49" spans="2:49" x14ac:dyDescent="0.25">
      <c r="B49" s="133" t="str">
        <f>IF(ISBLANK('I F'!B49),"",'I F'!B49)</f>
        <v/>
      </c>
      <c r="C49" s="132" t="str">
        <f>IF(ISBLANK('I F'!C49),"",'I F'!C49)</f>
        <v/>
      </c>
      <c r="D49" s="132" t="str">
        <f>IF(ISBLANK('I F'!D49),"",'I F'!D49)</f>
        <v/>
      </c>
      <c r="E49" s="133" t="str">
        <f>IF(ISBLANK('I F'!E49),"",'I F'!E49)</f>
        <v/>
      </c>
      <c r="F49" s="133" t="str">
        <f>IF(ISBLANK('I F'!F49),"",'I F'!F49)</f>
        <v/>
      </c>
      <c r="G49" s="78"/>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3">
        <f t="shared" si="24"/>
        <v>0</v>
      </c>
      <c r="AW49" s="32"/>
    </row>
    <row r="50" spans="2:49" x14ac:dyDescent="0.25">
      <c r="B50" s="133" t="str">
        <f>IF(ISBLANK('I F'!B50),"",'I F'!B50)</f>
        <v/>
      </c>
      <c r="C50" s="132" t="str">
        <f>IF(ISBLANK('I F'!C50),"",'I F'!C50)</f>
        <v/>
      </c>
      <c r="D50" s="132" t="str">
        <f>IF(ISBLANK('I F'!D50),"",'I F'!D50)</f>
        <v/>
      </c>
      <c r="E50" s="133" t="str">
        <f>IF(ISBLANK('I F'!E50),"",'I F'!E50)</f>
        <v/>
      </c>
      <c r="F50" s="133" t="str">
        <f>IF(ISBLANK('I F'!F50),"",'I F'!F50)</f>
        <v/>
      </c>
      <c r="G50" s="78"/>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3">
        <f t="shared" si="24"/>
        <v>0</v>
      </c>
      <c r="AW50" s="32"/>
    </row>
    <row r="51" spans="2:49" x14ac:dyDescent="0.25">
      <c r="B51" s="138"/>
      <c r="C51" s="134"/>
      <c r="D51" s="135"/>
      <c r="E51" s="136"/>
      <c r="F51" s="136"/>
      <c r="G51" s="137"/>
      <c r="H51" s="2"/>
      <c r="I51" s="2"/>
      <c r="J51" s="2"/>
      <c r="K51" s="2"/>
      <c r="L51" s="2"/>
      <c r="M51" s="2"/>
      <c r="N51" s="2"/>
      <c r="O51" s="2"/>
      <c r="P51" s="2"/>
      <c r="Q51" s="2"/>
      <c r="R51" s="2"/>
      <c r="S51" s="2"/>
      <c r="T51" s="2"/>
      <c r="U51" s="2"/>
      <c r="V51" s="2"/>
      <c r="W51" s="2"/>
      <c r="X51" s="2"/>
      <c r="Y51" s="2"/>
      <c r="Z51" s="2"/>
      <c r="AV51" s="143">
        <f t="shared" si="24"/>
        <v>0</v>
      </c>
    </row>
    <row r="52" spans="2:49" x14ac:dyDescent="0.25">
      <c r="B52" s="138"/>
      <c r="C52" s="134"/>
      <c r="D52" s="135"/>
      <c r="E52" s="136"/>
      <c r="F52" s="136"/>
      <c r="G52" s="137"/>
      <c r="H52" s="2"/>
      <c r="I52" s="2"/>
      <c r="J52" s="2"/>
      <c r="K52" s="2"/>
      <c r="L52" s="2"/>
      <c r="M52" s="2"/>
      <c r="N52" s="2"/>
      <c r="O52" s="2"/>
      <c r="P52" s="2"/>
      <c r="Q52" s="2"/>
      <c r="R52" s="2"/>
      <c r="S52" s="2"/>
      <c r="T52" s="2"/>
      <c r="U52" s="2"/>
      <c r="V52" s="2"/>
      <c r="W52" s="2"/>
      <c r="X52" s="2"/>
      <c r="Y52" s="2"/>
      <c r="Z52" s="2"/>
      <c r="AV52" s="143">
        <f t="shared" si="24"/>
        <v>0</v>
      </c>
    </row>
    <row r="53" spans="2:49" x14ac:dyDescent="0.25">
      <c r="B53" s="138"/>
      <c r="C53" s="134"/>
      <c r="D53" s="135"/>
      <c r="E53" s="136"/>
      <c r="F53" s="136"/>
      <c r="G53" s="137"/>
      <c r="H53" s="2"/>
      <c r="I53" s="2"/>
      <c r="J53" s="2"/>
      <c r="K53" s="2"/>
      <c r="L53" s="2"/>
      <c r="M53" s="2"/>
      <c r="N53" s="2"/>
      <c r="O53" s="2"/>
      <c r="P53" s="2"/>
      <c r="Q53" s="2"/>
      <c r="R53" s="2"/>
      <c r="S53" s="2"/>
      <c r="T53" s="2"/>
      <c r="U53" s="2"/>
      <c r="V53" s="2"/>
      <c r="W53" s="2"/>
      <c r="X53" s="2"/>
      <c r="Y53" s="2"/>
      <c r="Z53" s="2"/>
      <c r="AV53" s="143">
        <f t="shared" si="24"/>
        <v>0</v>
      </c>
    </row>
    <row r="54" spans="2:49" x14ac:dyDescent="0.25">
      <c r="B54" s="138"/>
      <c r="C54" s="134"/>
      <c r="D54" s="135"/>
      <c r="E54" s="136"/>
      <c r="F54" s="136"/>
      <c r="G54" s="137"/>
      <c r="H54" s="2"/>
      <c r="I54" s="2"/>
      <c r="J54" s="2"/>
      <c r="K54" s="2"/>
      <c r="L54" s="2"/>
      <c r="M54" s="2"/>
      <c r="N54" s="2"/>
      <c r="O54" s="2"/>
      <c r="P54" s="2"/>
      <c r="Q54" s="2"/>
      <c r="R54" s="2"/>
      <c r="S54" s="2"/>
      <c r="T54" s="2"/>
      <c r="U54" s="2"/>
      <c r="V54" s="2"/>
      <c r="W54" s="2"/>
      <c r="X54" s="2"/>
      <c r="Y54" s="2"/>
      <c r="Z54" s="2"/>
      <c r="AV54" s="143">
        <f t="shared" si="24"/>
        <v>0</v>
      </c>
    </row>
    <row r="55" spans="2:49" x14ac:dyDescent="0.25">
      <c r="B55" s="138"/>
      <c r="C55" s="134"/>
      <c r="D55" s="135"/>
      <c r="E55" s="136"/>
      <c r="F55" s="136"/>
      <c r="G55" s="137"/>
      <c r="H55" s="2"/>
      <c r="I55" s="2"/>
      <c r="J55" s="2"/>
      <c r="K55" s="2"/>
      <c r="L55" s="2"/>
      <c r="M55" s="2"/>
      <c r="N55" s="2"/>
      <c r="O55" s="2"/>
      <c r="P55" s="2"/>
      <c r="Q55" s="2"/>
      <c r="R55" s="2"/>
      <c r="S55" s="2"/>
      <c r="T55" s="2"/>
      <c r="U55" s="2"/>
      <c r="V55" s="2"/>
      <c r="W55" s="2"/>
      <c r="X55" s="2"/>
      <c r="Y55" s="2"/>
      <c r="Z55" s="2"/>
      <c r="AV55" s="143">
        <f t="shared" si="24"/>
        <v>0</v>
      </c>
    </row>
    <row r="56" spans="2:49" x14ac:dyDescent="0.25">
      <c r="B56" s="138"/>
      <c r="C56" s="134"/>
      <c r="D56" s="135"/>
      <c r="E56" s="136"/>
      <c r="F56" s="136"/>
      <c r="G56" s="137"/>
      <c r="H56" s="2"/>
      <c r="I56" s="2"/>
      <c r="J56" s="2"/>
      <c r="K56" s="2"/>
      <c r="L56" s="2"/>
      <c r="M56" s="2"/>
      <c r="N56" s="2"/>
      <c r="O56" s="2"/>
      <c r="P56" s="2"/>
      <c r="Q56" s="2"/>
      <c r="R56" s="2"/>
      <c r="S56" s="2"/>
      <c r="T56" s="2"/>
      <c r="U56" s="2"/>
      <c r="V56" s="2"/>
      <c r="W56" s="2"/>
      <c r="X56" s="2"/>
      <c r="Y56" s="2"/>
      <c r="Z56" s="2"/>
      <c r="AV56" s="143">
        <f t="shared" si="24"/>
        <v>0</v>
      </c>
    </row>
    <row r="57" spans="2:49" x14ac:dyDescent="0.25">
      <c r="B57" s="138"/>
      <c r="C57" s="134"/>
      <c r="D57" s="135"/>
      <c r="E57" s="136"/>
      <c r="F57" s="136"/>
      <c r="G57" s="137"/>
      <c r="H57" s="2"/>
      <c r="I57" s="2"/>
      <c r="J57" s="2"/>
      <c r="K57" s="2"/>
      <c r="L57" s="2"/>
      <c r="M57" s="2"/>
      <c r="N57" s="2"/>
      <c r="O57" s="2"/>
      <c r="P57" s="2"/>
      <c r="Q57" s="2"/>
      <c r="R57" s="2"/>
      <c r="S57" s="2"/>
      <c r="T57" s="2"/>
      <c r="U57" s="2"/>
      <c r="V57" s="2"/>
      <c r="W57" s="2"/>
      <c r="X57" s="2"/>
      <c r="Y57" s="2"/>
      <c r="Z57" s="2"/>
      <c r="AV57" s="143">
        <f t="shared" si="24"/>
        <v>0</v>
      </c>
    </row>
    <row r="58" spans="2:49" x14ac:dyDescent="0.25">
      <c r="B58" s="138"/>
      <c r="C58" s="134"/>
      <c r="D58" s="135"/>
      <c r="E58" s="136"/>
      <c r="F58" s="136"/>
      <c r="G58" s="137"/>
      <c r="H58" s="2"/>
      <c r="I58" s="2"/>
      <c r="J58" s="2"/>
      <c r="K58" s="2"/>
      <c r="L58" s="2"/>
      <c r="M58" s="2"/>
      <c r="N58" s="2"/>
      <c r="O58" s="2"/>
      <c r="P58" s="2"/>
      <c r="Q58" s="2"/>
      <c r="R58" s="2"/>
      <c r="S58" s="2"/>
      <c r="T58" s="2"/>
      <c r="U58" s="2"/>
      <c r="V58" s="2"/>
      <c r="W58" s="2"/>
      <c r="X58" s="2"/>
      <c r="Y58" s="2"/>
      <c r="Z58" s="2"/>
      <c r="AV58" s="143">
        <f t="shared" si="24"/>
        <v>0</v>
      </c>
    </row>
    <row r="59" spans="2:49" x14ac:dyDescent="0.25">
      <c r="B59" s="138"/>
      <c r="C59" s="134"/>
      <c r="D59" s="135"/>
      <c r="E59" s="136"/>
      <c r="F59" s="136"/>
      <c r="G59" s="137"/>
      <c r="H59" s="2"/>
      <c r="I59" s="2"/>
      <c r="J59" s="2"/>
      <c r="K59" s="2"/>
      <c r="L59" s="2"/>
      <c r="M59" s="2"/>
      <c r="N59" s="2"/>
      <c r="O59" s="2"/>
      <c r="P59" s="2"/>
      <c r="Q59" s="2"/>
      <c r="R59" s="2"/>
      <c r="S59" s="2"/>
      <c r="T59" s="2"/>
      <c r="U59" s="2"/>
      <c r="V59" s="2"/>
      <c r="W59" s="2"/>
      <c r="X59" s="2"/>
      <c r="Y59" s="2"/>
      <c r="Z59" s="2"/>
      <c r="AV59" s="143">
        <f t="shared" si="24"/>
        <v>0</v>
      </c>
    </row>
    <row r="60" spans="2:49" x14ac:dyDescent="0.25">
      <c r="B60" s="138"/>
      <c r="C60" s="134"/>
      <c r="D60" s="135"/>
      <c r="E60" s="136"/>
      <c r="F60" s="136"/>
      <c r="G60" s="137"/>
      <c r="H60" s="2"/>
      <c r="I60" s="2"/>
      <c r="J60" s="2"/>
      <c r="K60" s="2"/>
      <c r="L60" s="2"/>
      <c r="M60" s="2"/>
      <c r="N60" s="2"/>
      <c r="O60" s="2"/>
      <c r="P60" s="2"/>
      <c r="Q60" s="2"/>
      <c r="R60" s="2"/>
      <c r="S60" s="2"/>
      <c r="T60" s="2"/>
      <c r="U60" s="2"/>
      <c r="V60" s="2"/>
      <c r="W60" s="2"/>
      <c r="X60" s="2"/>
      <c r="Y60" s="2"/>
      <c r="Z60" s="2"/>
      <c r="AV60" s="143">
        <f t="shared" si="24"/>
        <v>0</v>
      </c>
    </row>
    <row r="61" spans="2:49" x14ac:dyDescent="0.25">
      <c r="B61" s="138"/>
      <c r="C61" s="134"/>
      <c r="D61" s="135"/>
      <c r="E61" s="136"/>
      <c r="F61" s="136"/>
      <c r="G61" s="137"/>
      <c r="H61" s="2"/>
      <c r="I61" s="2"/>
      <c r="J61" s="2"/>
      <c r="K61" s="2"/>
      <c r="L61" s="2"/>
      <c r="M61" s="2"/>
      <c r="N61" s="2"/>
      <c r="O61" s="2"/>
      <c r="P61" s="2"/>
      <c r="Q61" s="2"/>
      <c r="R61" s="2"/>
      <c r="S61" s="2"/>
      <c r="T61" s="2"/>
      <c r="U61" s="2"/>
      <c r="V61" s="2"/>
      <c r="W61" s="2"/>
      <c r="X61" s="2"/>
      <c r="Y61" s="2"/>
      <c r="Z61" s="2"/>
      <c r="AV61" s="143">
        <f t="shared" si="24"/>
        <v>0</v>
      </c>
    </row>
    <row r="62" spans="2:49" x14ac:dyDescent="0.25">
      <c r="B62" s="138"/>
      <c r="C62" s="134"/>
      <c r="D62" s="135"/>
      <c r="E62" s="136"/>
      <c r="F62" s="136"/>
      <c r="G62" s="137"/>
      <c r="H62" s="2"/>
      <c r="I62" s="2"/>
      <c r="J62" s="2"/>
      <c r="K62" s="2"/>
      <c r="L62" s="2"/>
      <c r="M62" s="2"/>
      <c r="N62" s="2"/>
      <c r="O62" s="2"/>
      <c r="P62" s="2"/>
      <c r="Q62" s="2"/>
      <c r="R62" s="2"/>
      <c r="S62" s="2"/>
      <c r="T62" s="2"/>
      <c r="U62" s="2"/>
      <c r="V62" s="2"/>
      <c r="W62" s="2"/>
      <c r="X62" s="2"/>
      <c r="Y62" s="2"/>
      <c r="Z62" s="2"/>
      <c r="AV62" s="143">
        <f t="shared" si="24"/>
        <v>0</v>
      </c>
    </row>
    <row r="63" spans="2:49" x14ac:dyDescent="0.25">
      <c r="B63" s="138"/>
      <c r="C63" s="134"/>
      <c r="D63" s="135"/>
      <c r="E63" s="136"/>
      <c r="F63" s="136"/>
      <c r="G63" s="137"/>
      <c r="H63" s="2"/>
      <c r="I63" s="2"/>
      <c r="J63" s="2"/>
      <c r="K63" s="2"/>
      <c r="L63" s="2"/>
      <c r="M63" s="2"/>
      <c r="N63" s="2"/>
      <c r="O63" s="2"/>
      <c r="P63" s="2"/>
      <c r="Q63" s="2"/>
      <c r="R63" s="2"/>
      <c r="S63" s="2"/>
      <c r="T63" s="2"/>
      <c r="U63" s="2"/>
      <c r="V63" s="2"/>
      <c r="W63" s="2"/>
      <c r="X63" s="2"/>
      <c r="Y63" s="2"/>
      <c r="Z63" s="2"/>
      <c r="AV63" s="143">
        <f t="shared" si="24"/>
        <v>0</v>
      </c>
    </row>
    <row r="64" spans="2:49" x14ac:dyDescent="0.25">
      <c r="B64" s="138"/>
      <c r="C64" s="134"/>
      <c r="D64" s="135"/>
      <c r="E64" s="136"/>
      <c r="F64" s="136"/>
      <c r="G64" s="137"/>
      <c r="H64" s="2"/>
      <c r="I64" s="2"/>
      <c r="J64" s="2"/>
      <c r="K64" s="2"/>
      <c r="L64" s="2"/>
      <c r="M64" s="2"/>
      <c r="N64" s="2"/>
      <c r="O64" s="2"/>
      <c r="P64" s="2"/>
      <c r="Q64" s="2"/>
      <c r="R64" s="2"/>
      <c r="S64" s="2"/>
      <c r="T64" s="2"/>
      <c r="U64" s="2"/>
      <c r="V64" s="2"/>
      <c r="W64" s="2"/>
      <c r="X64" s="2"/>
      <c r="Y64" s="2"/>
      <c r="Z64" s="2"/>
      <c r="AV64" s="143">
        <f t="shared" si="24"/>
        <v>0</v>
      </c>
    </row>
    <row r="65" spans="2:48" x14ac:dyDescent="0.25">
      <c r="B65" s="138"/>
      <c r="C65" s="134"/>
      <c r="D65" s="135"/>
      <c r="E65" s="136"/>
      <c r="F65" s="136"/>
      <c r="G65" s="137"/>
      <c r="H65" s="2"/>
      <c r="I65" s="2"/>
      <c r="J65" s="2"/>
      <c r="K65" s="2"/>
      <c r="L65" s="2"/>
      <c r="M65" s="2"/>
      <c r="N65" s="2"/>
      <c r="O65" s="2"/>
      <c r="P65" s="2"/>
      <c r="Q65" s="2"/>
      <c r="R65" s="2"/>
      <c r="S65" s="2"/>
      <c r="T65" s="2"/>
      <c r="U65" s="2"/>
      <c r="V65" s="2"/>
      <c r="W65" s="2"/>
      <c r="X65" s="2"/>
      <c r="Y65" s="2"/>
      <c r="Z65" s="2"/>
      <c r="AV65" s="143">
        <f t="shared" si="24"/>
        <v>0</v>
      </c>
    </row>
    <row r="66" spans="2:48" x14ac:dyDescent="0.25">
      <c r="B66" s="138"/>
      <c r="C66" s="134"/>
      <c r="D66" s="135"/>
      <c r="E66" s="136"/>
      <c r="F66" s="136"/>
      <c r="G66" s="137"/>
      <c r="H66" s="2"/>
      <c r="I66" s="2"/>
      <c r="J66" s="2"/>
      <c r="K66" s="2"/>
      <c r="L66" s="2"/>
      <c r="M66" s="2"/>
      <c r="N66" s="2"/>
      <c r="O66" s="2"/>
      <c r="P66" s="2"/>
      <c r="Q66" s="2"/>
      <c r="R66" s="2"/>
      <c r="S66" s="2"/>
      <c r="T66" s="2"/>
      <c r="U66" s="2"/>
      <c r="V66" s="2"/>
      <c r="W66" s="2"/>
      <c r="X66" s="2"/>
      <c r="Y66" s="2"/>
      <c r="Z66" s="2"/>
      <c r="AV66" s="143">
        <f t="shared" si="24"/>
        <v>0</v>
      </c>
    </row>
    <row r="67" spans="2:48" x14ac:dyDescent="0.25">
      <c r="B67" s="138"/>
      <c r="C67" s="134"/>
      <c r="D67" s="135"/>
      <c r="E67" s="136"/>
      <c r="F67" s="136"/>
      <c r="G67" s="137"/>
      <c r="H67" s="2"/>
      <c r="I67" s="2"/>
      <c r="J67" s="2"/>
      <c r="K67" s="2"/>
      <c r="L67" s="2"/>
      <c r="M67" s="2"/>
      <c r="N67" s="2"/>
      <c r="O67" s="2"/>
      <c r="P67" s="2"/>
      <c r="Q67" s="2"/>
      <c r="R67" s="2"/>
      <c r="S67" s="2"/>
      <c r="T67" s="2"/>
      <c r="U67" s="2"/>
      <c r="V67" s="2"/>
      <c r="W67" s="2"/>
      <c r="X67" s="2"/>
      <c r="Y67" s="2"/>
      <c r="Z67" s="2"/>
      <c r="AV67" s="143">
        <f t="shared" si="24"/>
        <v>0</v>
      </c>
    </row>
    <row r="68" spans="2:48" x14ac:dyDescent="0.25">
      <c r="B68" s="138"/>
      <c r="C68" s="134"/>
      <c r="D68" s="135"/>
      <c r="E68" s="136"/>
      <c r="F68" s="136"/>
      <c r="G68" s="137"/>
      <c r="H68" s="2"/>
      <c r="I68" s="2"/>
      <c r="J68" s="2"/>
      <c r="K68" s="2"/>
      <c r="L68" s="2"/>
      <c r="M68" s="2"/>
      <c r="N68" s="2"/>
      <c r="O68" s="2"/>
      <c r="P68" s="2"/>
      <c r="Q68" s="2"/>
      <c r="R68" s="2"/>
      <c r="S68" s="2"/>
      <c r="T68" s="2"/>
      <c r="U68" s="2"/>
      <c r="V68" s="2"/>
      <c r="W68" s="2"/>
      <c r="X68" s="2"/>
      <c r="Y68" s="2"/>
      <c r="Z68" s="2"/>
      <c r="AV68" s="143">
        <f t="shared" si="24"/>
        <v>0</v>
      </c>
    </row>
    <row r="69" spans="2:48" x14ac:dyDescent="0.25">
      <c r="B69" s="138"/>
      <c r="C69" s="134"/>
      <c r="D69" s="135"/>
      <c r="E69" s="136"/>
      <c r="F69" s="136"/>
      <c r="G69" s="137"/>
      <c r="H69" s="2"/>
      <c r="I69" s="2"/>
      <c r="J69" s="2"/>
      <c r="K69" s="2"/>
      <c r="L69" s="2"/>
      <c r="M69" s="2"/>
      <c r="N69" s="2"/>
      <c r="O69" s="2"/>
      <c r="P69" s="2"/>
      <c r="Q69" s="2"/>
      <c r="R69" s="2"/>
      <c r="S69" s="2"/>
      <c r="T69" s="2"/>
      <c r="U69" s="2"/>
      <c r="V69" s="2"/>
      <c r="W69" s="2"/>
      <c r="X69" s="2"/>
      <c r="Y69" s="2"/>
      <c r="Z69" s="2"/>
      <c r="AV69" s="143">
        <f t="shared" si="24"/>
        <v>0</v>
      </c>
    </row>
    <row r="70" spans="2:48" x14ac:dyDescent="0.25">
      <c r="B70" s="138"/>
      <c r="C70" s="134"/>
      <c r="D70" s="135"/>
      <c r="E70" s="136"/>
      <c r="F70" s="136"/>
      <c r="G70" s="137"/>
      <c r="H70" s="2"/>
      <c r="I70" s="2"/>
      <c r="J70" s="2"/>
      <c r="K70" s="2"/>
      <c r="L70" s="2"/>
      <c r="M70" s="2"/>
      <c r="N70" s="2"/>
      <c r="O70" s="2"/>
      <c r="P70" s="2"/>
      <c r="Q70" s="2"/>
      <c r="R70" s="2"/>
      <c r="S70" s="2"/>
      <c r="T70" s="2"/>
      <c r="U70" s="2"/>
      <c r="V70" s="2"/>
      <c r="W70" s="2"/>
      <c r="X70" s="2"/>
      <c r="Y70" s="2"/>
      <c r="Z70" s="2"/>
      <c r="AV70" s="143">
        <f t="shared" si="24"/>
        <v>0</v>
      </c>
    </row>
    <row r="71" spans="2:48" x14ac:dyDescent="0.25">
      <c r="B71" s="138"/>
      <c r="C71" s="134"/>
      <c r="D71" s="135"/>
      <c r="E71" s="136"/>
      <c r="F71" s="136"/>
      <c r="G71" s="137"/>
      <c r="H71" s="2"/>
      <c r="I71" s="2"/>
      <c r="J71" s="2"/>
      <c r="K71" s="2"/>
      <c r="L71" s="2"/>
      <c r="M71" s="2"/>
      <c r="N71" s="2"/>
      <c r="O71" s="2"/>
      <c r="P71" s="2"/>
      <c r="Q71" s="2"/>
      <c r="R71" s="2"/>
      <c r="S71" s="2"/>
      <c r="T71" s="2"/>
      <c r="U71" s="2"/>
      <c r="V71" s="2"/>
      <c r="W71" s="2"/>
      <c r="X71" s="2"/>
      <c r="Y71" s="2"/>
      <c r="Z71" s="2"/>
      <c r="AV71" s="143">
        <f t="shared" si="24"/>
        <v>0</v>
      </c>
    </row>
    <row r="72" spans="2:48" x14ac:dyDescent="0.25">
      <c r="B72" s="138"/>
      <c r="C72" s="134"/>
      <c r="D72" s="135"/>
      <c r="E72" s="136"/>
      <c r="F72" s="136"/>
      <c r="G72" s="137"/>
      <c r="H72" s="2"/>
      <c r="I72" s="2"/>
      <c r="J72" s="2"/>
      <c r="K72" s="2"/>
      <c r="L72" s="2"/>
      <c r="M72" s="2"/>
      <c r="N72" s="2"/>
      <c r="O72" s="2"/>
      <c r="P72" s="2"/>
      <c r="Q72" s="2"/>
      <c r="R72" s="2"/>
      <c r="S72" s="2"/>
      <c r="T72" s="2"/>
      <c r="U72" s="2"/>
      <c r="V72" s="2"/>
      <c r="W72" s="2"/>
      <c r="X72" s="2"/>
      <c r="Y72" s="2"/>
      <c r="Z72" s="2"/>
      <c r="AV72" s="143">
        <f t="shared" ref="AV72:AV99" si="25">COUNTIF(G72:AU72,"x")</f>
        <v>0</v>
      </c>
    </row>
    <row r="73" spans="2:48" x14ac:dyDescent="0.25">
      <c r="B73" s="138"/>
      <c r="C73" s="134"/>
      <c r="D73" s="135"/>
      <c r="E73" s="136"/>
      <c r="F73" s="136"/>
      <c r="G73" s="137"/>
      <c r="H73" s="2"/>
      <c r="I73" s="2"/>
      <c r="J73" s="2"/>
      <c r="K73" s="2"/>
      <c r="L73" s="2"/>
      <c r="M73" s="2"/>
      <c r="N73" s="2"/>
      <c r="O73" s="2"/>
      <c r="P73" s="2"/>
      <c r="Q73" s="2"/>
      <c r="R73" s="2"/>
      <c r="S73" s="2"/>
      <c r="T73" s="2"/>
      <c r="U73" s="2"/>
      <c r="V73" s="2"/>
      <c r="W73" s="2"/>
      <c r="X73" s="2"/>
      <c r="Y73" s="2"/>
      <c r="Z73" s="2"/>
      <c r="AV73" s="143">
        <f t="shared" si="25"/>
        <v>0</v>
      </c>
    </row>
    <row r="74" spans="2:48" x14ac:dyDescent="0.25">
      <c r="B74" s="138"/>
      <c r="C74" s="134"/>
      <c r="D74" s="135"/>
      <c r="E74" s="136"/>
      <c r="F74" s="136"/>
      <c r="G74" s="137"/>
      <c r="H74" s="2"/>
      <c r="I74" s="2"/>
      <c r="J74" s="2"/>
      <c r="K74" s="2"/>
      <c r="L74" s="2"/>
      <c r="M74" s="2"/>
      <c r="N74" s="2"/>
      <c r="O74" s="2"/>
      <c r="P74" s="2"/>
      <c r="Q74" s="2"/>
      <c r="R74" s="2"/>
      <c r="S74" s="2"/>
      <c r="T74" s="2"/>
      <c r="U74" s="2"/>
      <c r="V74" s="2"/>
      <c r="W74" s="2"/>
      <c r="X74" s="2"/>
      <c r="Y74" s="2"/>
      <c r="Z74" s="2"/>
      <c r="AV74" s="143">
        <f t="shared" si="25"/>
        <v>0</v>
      </c>
    </row>
    <row r="75" spans="2:48" x14ac:dyDescent="0.25">
      <c r="B75" s="138"/>
      <c r="C75" s="134"/>
      <c r="D75" s="135"/>
      <c r="E75" s="136"/>
      <c r="F75" s="136"/>
      <c r="G75" s="137"/>
      <c r="H75" s="2"/>
      <c r="I75" s="2"/>
      <c r="J75" s="2"/>
      <c r="K75" s="2"/>
      <c r="L75" s="2"/>
      <c r="M75" s="2"/>
      <c r="N75" s="2"/>
      <c r="O75" s="2"/>
      <c r="P75" s="2"/>
      <c r="Q75" s="2"/>
      <c r="R75" s="2"/>
      <c r="S75" s="2"/>
      <c r="T75" s="2"/>
      <c r="U75" s="2"/>
      <c r="V75" s="2"/>
      <c r="W75" s="2"/>
      <c r="X75" s="2"/>
      <c r="Y75" s="2"/>
      <c r="Z75" s="2"/>
      <c r="AV75" s="143">
        <f t="shared" si="25"/>
        <v>0</v>
      </c>
    </row>
    <row r="76" spans="2:48" x14ac:dyDescent="0.25">
      <c r="B76" s="138"/>
      <c r="C76" s="134"/>
      <c r="D76" s="135"/>
      <c r="E76" s="136"/>
      <c r="F76" s="136"/>
      <c r="G76" s="137"/>
      <c r="H76" s="2"/>
      <c r="I76" s="2"/>
      <c r="J76" s="2"/>
      <c r="K76" s="2"/>
      <c r="L76" s="2"/>
      <c r="M76" s="2"/>
      <c r="N76" s="2"/>
      <c r="O76" s="2"/>
      <c r="P76" s="2"/>
      <c r="Q76" s="2"/>
      <c r="R76" s="2"/>
      <c r="S76" s="2"/>
      <c r="T76" s="2"/>
      <c r="U76" s="2"/>
      <c r="V76" s="2"/>
      <c r="W76" s="2"/>
      <c r="X76" s="2"/>
      <c r="Y76" s="2"/>
      <c r="Z76" s="2"/>
      <c r="AV76" s="143">
        <f t="shared" si="25"/>
        <v>0</v>
      </c>
    </row>
    <row r="77" spans="2:48" x14ac:dyDescent="0.25">
      <c r="B77" s="138"/>
      <c r="C77" s="134"/>
      <c r="D77" s="135"/>
      <c r="E77" s="136"/>
      <c r="F77" s="136"/>
      <c r="G77" s="137"/>
      <c r="H77" s="2"/>
      <c r="I77" s="2"/>
      <c r="J77" s="2"/>
      <c r="K77" s="2"/>
      <c r="L77" s="2"/>
      <c r="M77" s="2"/>
      <c r="N77" s="2"/>
      <c r="O77" s="2"/>
      <c r="P77" s="2"/>
      <c r="Q77" s="2"/>
      <c r="R77" s="2"/>
      <c r="S77" s="2"/>
      <c r="T77" s="2"/>
      <c r="U77" s="2"/>
      <c r="V77" s="2"/>
      <c r="W77" s="2"/>
      <c r="X77" s="2"/>
      <c r="Y77" s="2"/>
      <c r="Z77" s="2"/>
      <c r="AV77" s="143">
        <f t="shared" si="25"/>
        <v>0</v>
      </c>
    </row>
    <row r="78" spans="2:48" x14ac:dyDescent="0.25">
      <c r="B78" s="138"/>
      <c r="C78" s="134"/>
      <c r="D78" s="135"/>
      <c r="E78" s="136"/>
      <c r="F78" s="136"/>
      <c r="G78" s="137"/>
      <c r="H78" s="2"/>
      <c r="I78" s="2"/>
      <c r="J78" s="2"/>
      <c r="K78" s="2"/>
      <c r="L78" s="2"/>
      <c r="M78" s="2"/>
      <c r="N78" s="2"/>
      <c r="O78" s="2"/>
      <c r="P78" s="2"/>
      <c r="Q78" s="2"/>
      <c r="R78" s="2"/>
      <c r="S78" s="2"/>
      <c r="T78" s="2"/>
      <c r="U78" s="2"/>
      <c r="V78" s="2"/>
      <c r="W78" s="2"/>
      <c r="X78" s="2"/>
      <c r="Y78" s="2"/>
      <c r="Z78" s="2"/>
      <c r="AV78" s="143">
        <f t="shared" si="25"/>
        <v>0</v>
      </c>
    </row>
    <row r="79" spans="2:48" x14ac:dyDescent="0.25">
      <c r="B79" s="138"/>
      <c r="C79" s="134"/>
      <c r="D79" s="135"/>
      <c r="E79" s="136"/>
      <c r="F79" s="136"/>
      <c r="G79" s="137"/>
      <c r="H79" s="2"/>
      <c r="I79" s="2"/>
      <c r="J79" s="2"/>
      <c r="K79" s="2"/>
      <c r="L79" s="2"/>
      <c r="M79" s="2"/>
      <c r="N79" s="2"/>
      <c r="O79" s="2"/>
      <c r="P79" s="2"/>
      <c r="Q79" s="2"/>
      <c r="R79" s="2"/>
      <c r="S79" s="2"/>
      <c r="T79" s="2"/>
      <c r="U79" s="2"/>
      <c r="V79" s="2"/>
      <c r="W79" s="2"/>
      <c r="X79" s="2"/>
      <c r="Y79" s="2"/>
      <c r="Z79" s="2"/>
      <c r="AV79" s="143">
        <f t="shared" si="25"/>
        <v>0</v>
      </c>
    </row>
    <row r="80" spans="2:48" x14ac:dyDescent="0.25">
      <c r="B80" s="138"/>
      <c r="C80" s="134"/>
      <c r="D80" s="135"/>
      <c r="E80" s="136"/>
      <c r="F80" s="136"/>
      <c r="G80" s="137"/>
      <c r="H80" s="2"/>
      <c r="I80" s="2"/>
      <c r="J80" s="2"/>
      <c r="K80" s="2"/>
      <c r="L80" s="2"/>
      <c r="M80" s="2"/>
      <c r="N80" s="2"/>
      <c r="O80" s="2"/>
      <c r="P80" s="2"/>
      <c r="Q80" s="2"/>
      <c r="R80" s="2"/>
      <c r="S80" s="2"/>
      <c r="T80" s="2"/>
      <c r="U80" s="2"/>
      <c r="V80" s="2"/>
      <c r="W80" s="2"/>
      <c r="X80" s="2"/>
      <c r="Y80" s="2"/>
      <c r="Z80" s="2"/>
      <c r="AV80" s="143">
        <f t="shared" si="25"/>
        <v>0</v>
      </c>
    </row>
    <row r="81" spans="2:48" x14ac:dyDescent="0.25">
      <c r="B81" s="138"/>
      <c r="C81" s="134"/>
      <c r="D81" s="135"/>
      <c r="E81" s="136"/>
      <c r="F81" s="136"/>
      <c r="G81" s="137"/>
      <c r="H81" s="2"/>
      <c r="I81" s="2"/>
      <c r="J81" s="2"/>
      <c r="K81" s="2"/>
      <c r="L81" s="2"/>
      <c r="M81" s="2"/>
      <c r="N81" s="2"/>
      <c r="O81" s="2"/>
      <c r="P81" s="2"/>
      <c r="Q81" s="2"/>
      <c r="R81" s="2"/>
      <c r="S81" s="2"/>
      <c r="T81" s="2"/>
      <c r="U81" s="2"/>
      <c r="V81" s="2"/>
      <c r="W81" s="2"/>
      <c r="X81" s="2"/>
      <c r="Y81" s="2"/>
      <c r="Z81" s="2"/>
      <c r="AV81" s="143">
        <f t="shared" si="25"/>
        <v>0</v>
      </c>
    </row>
    <row r="82" spans="2:48" x14ac:dyDescent="0.25">
      <c r="B82" s="138"/>
      <c r="C82" s="134"/>
      <c r="D82" s="135"/>
      <c r="E82" s="136"/>
      <c r="F82" s="136"/>
      <c r="G82" s="137"/>
      <c r="H82" s="2"/>
      <c r="I82" s="2"/>
      <c r="J82" s="2"/>
      <c r="K82" s="2"/>
      <c r="L82" s="2"/>
      <c r="M82" s="2"/>
      <c r="N82" s="2"/>
      <c r="O82" s="2"/>
      <c r="P82" s="2"/>
      <c r="Q82" s="2"/>
      <c r="R82" s="2"/>
      <c r="S82" s="2"/>
      <c r="T82" s="2"/>
      <c r="U82" s="2"/>
      <c r="V82" s="2"/>
      <c r="W82" s="2"/>
      <c r="X82" s="2"/>
      <c r="Y82" s="2"/>
      <c r="Z82" s="2"/>
      <c r="AV82" s="143">
        <f t="shared" si="25"/>
        <v>0</v>
      </c>
    </row>
    <row r="83" spans="2:48" x14ac:dyDescent="0.25">
      <c r="B83" s="138"/>
      <c r="C83" s="134"/>
      <c r="D83" s="135"/>
      <c r="E83" s="136"/>
      <c r="F83" s="136"/>
      <c r="G83" s="137"/>
      <c r="H83" s="2"/>
      <c r="I83" s="2"/>
      <c r="J83" s="2"/>
      <c r="K83" s="2"/>
      <c r="L83" s="2"/>
      <c r="M83" s="2"/>
      <c r="N83" s="2"/>
      <c r="O83" s="2"/>
      <c r="P83" s="2"/>
      <c r="Q83" s="2"/>
      <c r="R83" s="2"/>
      <c r="S83" s="2"/>
      <c r="T83" s="2"/>
      <c r="U83" s="2"/>
      <c r="V83" s="2"/>
      <c r="W83" s="2"/>
      <c r="X83" s="2"/>
      <c r="Y83" s="2"/>
      <c r="Z83" s="2"/>
      <c r="AV83" s="143">
        <f t="shared" si="25"/>
        <v>0</v>
      </c>
    </row>
    <row r="84" spans="2:48" x14ac:dyDescent="0.25">
      <c r="B84" s="138"/>
      <c r="C84" s="134"/>
      <c r="D84" s="135"/>
      <c r="E84" s="136"/>
      <c r="F84" s="136"/>
      <c r="G84" s="137"/>
      <c r="H84" s="2"/>
      <c r="I84" s="2"/>
      <c r="J84" s="2"/>
      <c r="K84" s="2"/>
      <c r="L84" s="2"/>
      <c r="M84" s="2"/>
      <c r="N84" s="2"/>
      <c r="O84" s="2"/>
      <c r="P84" s="2"/>
      <c r="Q84" s="2"/>
      <c r="R84" s="2"/>
      <c r="S84" s="2"/>
      <c r="T84" s="2"/>
      <c r="U84" s="2"/>
      <c r="V84" s="2"/>
      <c r="W84" s="2"/>
      <c r="X84" s="2"/>
      <c r="Y84" s="2"/>
      <c r="Z84" s="2"/>
      <c r="AV84" s="143">
        <f t="shared" si="25"/>
        <v>0</v>
      </c>
    </row>
    <row r="85" spans="2:48" x14ac:dyDescent="0.25">
      <c r="B85" s="138"/>
      <c r="C85" s="134"/>
      <c r="D85" s="135"/>
      <c r="E85" s="136"/>
      <c r="F85" s="136"/>
      <c r="G85" s="137"/>
      <c r="H85" s="2"/>
      <c r="I85" s="2"/>
      <c r="J85" s="2"/>
      <c r="K85" s="2"/>
      <c r="L85" s="2"/>
      <c r="M85" s="2"/>
      <c r="N85" s="2"/>
      <c r="O85" s="2"/>
      <c r="P85" s="2"/>
      <c r="Q85" s="2"/>
      <c r="R85" s="2"/>
      <c r="S85" s="2"/>
      <c r="T85" s="2"/>
      <c r="U85" s="2"/>
      <c r="V85" s="2"/>
      <c r="W85" s="2"/>
      <c r="X85" s="2"/>
      <c r="Y85" s="2"/>
      <c r="Z85" s="2"/>
      <c r="AV85" s="143">
        <f t="shared" si="25"/>
        <v>0</v>
      </c>
    </row>
    <row r="86" spans="2:48" x14ac:dyDescent="0.25">
      <c r="B86" s="138"/>
      <c r="C86" s="134"/>
      <c r="D86" s="135"/>
      <c r="E86" s="136"/>
      <c r="F86" s="136"/>
      <c r="G86" s="137"/>
      <c r="H86" s="2"/>
      <c r="I86" s="2"/>
      <c r="J86" s="2"/>
      <c r="K86" s="2"/>
      <c r="L86" s="2"/>
      <c r="M86" s="2"/>
      <c r="N86" s="2"/>
      <c r="O86" s="2"/>
      <c r="P86" s="2"/>
      <c r="Q86" s="2"/>
      <c r="R86" s="2"/>
      <c r="S86" s="2"/>
      <c r="T86" s="2"/>
      <c r="U86" s="2"/>
      <c r="V86" s="2"/>
      <c r="W86" s="2"/>
      <c r="X86" s="2"/>
      <c r="Y86" s="2"/>
      <c r="Z86" s="2"/>
      <c r="AV86" s="143">
        <f t="shared" si="25"/>
        <v>0</v>
      </c>
    </row>
    <row r="87" spans="2:48" x14ac:dyDescent="0.25">
      <c r="B87" s="138"/>
      <c r="C87" s="134"/>
      <c r="D87" s="135"/>
      <c r="E87" s="136"/>
      <c r="F87" s="136"/>
      <c r="G87" s="137"/>
      <c r="H87" s="2"/>
      <c r="I87" s="2"/>
      <c r="J87" s="2"/>
      <c r="K87" s="2"/>
      <c r="L87" s="2"/>
      <c r="M87" s="2"/>
      <c r="N87" s="2"/>
      <c r="O87" s="2"/>
      <c r="P87" s="2"/>
      <c r="Q87" s="2"/>
      <c r="R87" s="2"/>
      <c r="S87" s="2"/>
      <c r="T87" s="2"/>
      <c r="U87" s="2"/>
      <c r="V87" s="2"/>
      <c r="W87" s="2"/>
      <c r="X87" s="2"/>
      <c r="Y87" s="2"/>
      <c r="Z87" s="2"/>
      <c r="AV87" s="143">
        <f t="shared" si="25"/>
        <v>0</v>
      </c>
    </row>
    <row r="88" spans="2:48" x14ac:dyDescent="0.25">
      <c r="B88" s="138"/>
      <c r="C88" s="134"/>
      <c r="D88" s="135"/>
      <c r="E88" s="136"/>
      <c r="F88" s="136"/>
      <c r="G88" s="137"/>
      <c r="H88" s="2"/>
      <c r="I88" s="2"/>
      <c r="J88" s="2"/>
      <c r="K88" s="2"/>
      <c r="L88" s="2"/>
      <c r="M88" s="2"/>
      <c r="N88" s="2"/>
      <c r="O88" s="2"/>
      <c r="P88" s="2"/>
      <c r="Q88" s="2"/>
      <c r="R88" s="2"/>
      <c r="S88" s="2"/>
      <c r="T88" s="2"/>
      <c r="U88" s="2"/>
      <c r="V88" s="2"/>
      <c r="W88" s="2"/>
      <c r="X88" s="2"/>
      <c r="Y88" s="2"/>
      <c r="Z88" s="2"/>
      <c r="AV88" s="143">
        <f t="shared" si="25"/>
        <v>0</v>
      </c>
    </row>
    <row r="89" spans="2:48" x14ac:dyDescent="0.25">
      <c r="B89" s="138"/>
      <c r="C89" s="134"/>
      <c r="D89" s="135"/>
      <c r="E89" s="136"/>
      <c r="F89" s="136"/>
      <c r="G89" s="137"/>
      <c r="H89" s="2"/>
      <c r="I89" s="2"/>
      <c r="J89" s="2"/>
      <c r="K89" s="2"/>
      <c r="L89" s="2"/>
      <c r="M89" s="2"/>
      <c r="N89" s="2"/>
      <c r="O89" s="2"/>
      <c r="P89" s="2"/>
      <c r="Q89" s="2"/>
      <c r="R89" s="2"/>
      <c r="S89" s="2"/>
      <c r="T89" s="2"/>
      <c r="U89" s="2"/>
      <c r="V89" s="2"/>
      <c r="W89" s="2"/>
      <c r="X89" s="2"/>
      <c r="Y89" s="2"/>
      <c r="Z89" s="2"/>
      <c r="AV89" s="143">
        <f t="shared" si="25"/>
        <v>0</v>
      </c>
    </row>
    <row r="90" spans="2:48" x14ac:dyDescent="0.25">
      <c r="B90" s="138"/>
      <c r="C90" s="134"/>
      <c r="D90" s="135"/>
      <c r="E90" s="136"/>
      <c r="F90" s="136"/>
      <c r="G90" s="137"/>
      <c r="H90" s="2"/>
      <c r="I90" s="2"/>
      <c r="J90" s="2"/>
      <c r="K90" s="2"/>
      <c r="L90" s="2"/>
      <c r="M90" s="2"/>
      <c r="N90" s="2"/>
      <c r="O90" s="2"/>
      <c r="P90" s="2"/>
      <c r="Q90" s="2"/>
      <c r="R90" s="2"/>
      <c r="S90" s="2"/>
      <c r="T90" s="2"/>
      <c r="U90" s="2"/>
      <c r="V90" s="2"/>
      <c r="W90" s="2"/>
      <c r="X90" s="2"/>
      <c r="Y90" s="2"/>
      <c r="Z90" s="2"/>
      <c r="AV90" s="143">
        <f t="shared" si="25"/>
        <v>0</v>
      </c>
    </row>
    <row r="91" spans="2:48" x14ac:dyDescent="0.25">
      <c r="B91" s="138"/>
      <c r="C91" s="134"/>
      <c r="D91" s="135"/>
      <c r="E91" s="136"/>
      <c r="F91" s="136"/>
      <c r="G91" s="137"/>
      <c r="H91" s="2"/>
      <c r="I91" s="2"/>
      <c r="J91" s="2"/>
      <c r="K91" s="2"/>
      <c r="L91" s="2"/>
      <c r="M91" s="2"/>
      <c r="N91" s="2"/>
      <c r="O91" s="2"/>
      <c r="P91" s="2"/>
      <c r="Q91" s="2"/>
      <c r="R91" s="2"/>
      <c r="S91" s="2"/>
      <c r="T91" s="2"/>
      <c r="U91" s="2"/>
      <c r="V91" s="2"/>
      <c r="W91" s="2"/>
      <c r="X91" s="2"/>
      <c r="Y91" s="2"/>
      <c r="Z91" s="2"/>
      <c r="AV91" s="143">
        <f t="shared" si="25"/>
        <v>0</v>
      </c>
    </row>
    <row r="92" spans="2:48" x14ac:dyDescent="0.25">
      <c r="B92" s="138"/>
      <c r="C92" s="134"/>
      <c r="D92" s="135"/>
      <c r="E92" s="136"/>
      <c r="F92" s="136"/>
      <c r="G92" s="137"/>
      <c r="H92" s="2"/>
      <c r="I92" s="2"/>
      <c r="J92" s="2"/>
      <c r="K92" s="2"/>
      <c r="L92" s="2"/>
      <c r="M92" s="2"/>
      <c r="N92" s="2"/>
      <c r="O92" s="2"/>
      <c r="P92" s="2"/>
      <c r="Q92" s="2"/>
      <c r="R92" s="2"/>
      <c r="S92" s="2"/>
      <c r="T92" s="2"/>
      <c r="U92" s="2"/>
      <c r="V92" s="2"/>
      <c r="W92" s="2"/>
      <c r="X92" s="2"/>
      <c r="Y92" s="2"/>
      <c r="Z92" s="2"/>
      <c r="AV92" s="143">
        <f t="shared" si="25"/>
        <v>0</v>
      </c>
    </row>
    <row r="93" spans="2:48" x14ac:dyDescent="0.25">
      <c r="B93" s="138"/>
      <c r="C93" s="134"/>
      <c r="D93" s="135"/>
      <c r="E93" s="136"/>
      <c r="F93" s="136"/>
      <c r="G93" s="137"/>
      <c r="H93" s="2"/>
      <c r="I93" s="2"/>
      <c r="J93" s="2"/>
      <c r="K93" s="2"/>
      <c r="L93" s="2"/>
      <c r="M93" s="2"/>
      <c r="N93" s="2"/>
      <c r="O93" s="2"/>
      <c r="P93" s="2"/>
      <c r="Q93" s="2"/>
      <c r="R93" s="2"/>
      <c r="S93" s="2"/>
      <c r="T93" s="2"/>
      <c r="U93" s="2"/>
      <c r="V93" s="2"/>
      <c r="W93" s="2"/>
      <c r="X93" s="2"/>
      <c r="Y93" s="2"/>
      <c r="Z93" s="2"/>
      <c r="AV93" s="143">
        <f t="shared" si="25"/>
        <v>0</v>
      </c>
    </row>
    <row r="94" spans="2:48" x14ac:dyDescent="0.25">
      <c r="B94" s="138"/>
      <c r="C94" s="134"/>
      <c r="D94" s="135"/>
      <c r="E94" s="136"/>
      <c r="F94" s="136"/>
      <c r="G94" s="137"/>
      <c r="H94" s="2"/>
      <c r="I94" s="2"/>
      <c r="J94" s="2"/>
      <c r="K94" s="2"/>
      <c r="L94" s="2"/>
      <c r="M94" s="2"/>
      <c r="N94" s="2"/>
      <c r="O94" s="2"/>
      <c r="P94" s="2"/>
      <c r="Q94" s="2"/>
      <c r="R94" s="2"/>
      <c r="S94" s="2"/>
      <c r="T94" s="2"/>
      <c r="U94" s="2"/>
      <c r="V94" s="2"/>
      <c r="W94" s="2"/>
      <c r="X94" s="2"/>
      <c r="Y94" s="2"/>
      <c r="Z94" s="2"/>
      <c r="AV94" s="143">
        <f t="shared" si="25"/>
        <v>0</v>
      </c>
    </row>
    <row r="95" spans="2:48" x14ac:dyDescent="0.25">
      <c r="B95" s="138"/>
      <c r="C95" s="134"/>
      <c r="D95" s="135"/>
      <c r="E95" s="136"/>
      <c r="F95" s="136"/>
      <c r="G95" s="137"/>
      <c r="H95" s="2"/>
      <c r="I95" s="2"/>
      <c r="J95" s="2"/>
      <c r="K95" s="2"/>
      <c r="L95" s="2"/>
      <c r="M95" s="2"/>
      <c r="N95" s="2"/>
      <c r="O95" s="2"/>
      <c r="P95" s="2"/>
      <c r="Q95" s="2"/>
      <c r="R95" s="2"/>
      <c r="S95" s="2"/>
      <c r="T95" s="2"/>
      <c r="U95" s="2"/>
      <c r="V95" s="2"/>
      <c r="W95" s="2"/>
      <c r="X95" s="2"/>
      <c r="Y95" s="2"/>
      <c r="Z95" s="2"/>
      <c r="AV95" s="143">
        <f t="shared" si="25"/>
        <v>0</v>
      </c>
    </row>
    <row r="96" spans="2:48" x14ac:dyDescent="0.25">
      <c r="B96" s="138"/>
      <c r="C96" s="134"/>
      <c r="D96" s="135"/>
      <c r="E96" s="136"/>
      <c r="F96" s="136"/>
      <c r="G96" s="137"/>
      <c r="H96" s="2"/>
      <c r="I96" s="2"/>
      <c r="J96" s="2"/>
      <c r="K96" s="2"/>
      <c r="L96" s="2"/>
      <c r="M96" s="2"/>
      <c r="N96" s="2"/>
      <c r="O96" s="2"/>
      <c r="P96" s="2"/>
      <c r="Q96" s="2"/>
      <c r="R96" s="2"/>
      <c r="S96" s="2"/>
      <c r="T96" s="2"/>
      <c r="U96" s="2"/>
      <c r="V96" s="2"/>
      <c r="W96" s="2"/>
      <c r="X96" s="2"/>
      <c r="Y96" s="2"/>
      <c r="Z96" s="2"/>
      <c r="AV96" s="143">
        <f t="shared" si="25"/>
        <v>0</v>
      </c>
    </row>
    <row r="97" spans="2:48" x14ac:dyDescent="0.25">
      <c r="B97" s="138"/>
      <c r="C97" s="134"/>
      <c r="D97" s="135"/>
      <c r="E97" s="136"/>
      <c r="F97" s="136"/>
      <c r="G97" s="137"/>
      <c r="H97" s="2"/>
      <c r="I97" s="2"/>
      <c r="J97" s="2"/>
      <c r="K97" s="2"/>
      <c r="L97" s="2"/>
      <c r="M97" s="2"/>
      <c r="N97" s="2"/>
      <c r="O97" s="2"/>
      <c r="P97" s="2"/>
      <c r="Q97" s="2"/>
      <c r="R97" s="2"/>
      <c r="S97" s="2"/>
      <c r="T97" s="2"/>
      <c r="U97" s="2"/>
      <c r="V97" s="2"/>
      <c r="W97" s="2"/>
      <c r="X97" s="2"/>
      <c r="Y97" s="2"/>
      <c r="Z97" s="2"/>
      <c r="AV97" s="143">
        <f t="shared" si="25"/>
        <v>0</v>
      </c>
    </row>
    <row r="98" spans="2:48" x14ac:dyDescent="0.25">
      <c r="B98" s="138"/>
      <c r="C98" s="134"/>
      <c r="D98" s="135"/>
      <c r="E98" s="136"/>
      <c r="F98" s="136"/>
      <c r="G98" s="137"/>
      <c r="H98" s="2"/>
      <c r="I98" s="2"/>
      <c r="J98" s="2"/>
      <c r="K98" s="2"/>
      <c r="L98" s="2"/>
      <c r="M98" s="2"/>
      <c r="N98" s="2"/>
      <c r="O98" s="2"/>
      <c r="P98" s="2"/>
      <c r="Q98" s="2"/>
      <c r="R98" s="2"/>
      <c r="S98" s="2"/>
      <c r="T98" s="2"/>
      <c r="U98" s="2"/>
      <c r="V98" s="2"/>
      <c r="W98" s="2"/>
      <c r="X98" s="2"/>
      <c r="Y98" s="2"/>
      <c r="Z98" s="2"/>
      <c r="AV98" s="143">
        <f t="shared" si="25"/>
        <v>0</v>
      </c>
    </row>
    <row r="99" spans="2:48" x14ac:dyDescent="0.25">
      <c r="B99" s="138"/>
      <c r="C99" s="134"/>
      <c r="D99" s="135"/>
      <c r="E99" s="136"/>
      <c r="F99" s="136"/>
      <c r="G99" s="137"/>
      <c r="H99" s="2"/>
      <c r="I99" s="2"/>
      <c r="J99" s="2"/>
      <c r="K99" s="2"/>
      <c r="L99" s="2"/>
      <c r="M99" s="2"/>
      <c r="N99" s="2"/>
      <c r="O99" s="2"/>
      <c r="P99" s="2"/>
      <c r="Q99" s="2"/>
      <c r="R99" s="2"/>
      <c r="S99" s="2"/>
      <c r="T99" s="2"/>
      <c r="U99" s="2"/>
      <c r="V99" s="2"/>
      <c r="W99" s="2"/>
      <c r="X99" s="2"/>
      <c r="Y99" s="2"/>
      <c r="Z99" s="2"/>
      <c r="AV99" s="143">
        <f t="shared" si="25"/>
        <v>0</v>
      </c>
    </row>
  </sheetData>
  <sheetProtection algorithmName="SHA-512" hashValue="qScDVBKtFhG0XjBzOXZYVyECuKq4cXqAUg77dDHkja1XtQ+xtUp3UiJ0aIGVcl23DcBq7aMP2eoR+kbit5oPfw==" saltValue="MKtNh4ZiLm9Dt58mO7aNSg==" spinCount="100000" sheet="1" objects="1" scenarios="1"/>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tabSelected="1" zoomScaleNormal="100" workbookViewId="0">
      <selection activeCell="E26" sqref="E26"/>
    </sheetView>
  </sheetViews>
  <sheetFormatPr baseColWidth="10" defaultRowHeight="15" x14ac:dyDescent="0.25"/>
  <sheetData>
    <row r="1" spans="1:4" x14ac:dyDescent="0.25">
      <c r="A1" s="228" t="s">
        <v>18</v>
      </c>
      <c r="B1" s="229"/>
      <c r="C1" s="230" t="s">
        <v>35</v>
      </c>
      <c r="D1" s="231"/>
    </row>
    <row r="2" spans="1:4" x14ac:dyDescent="0.25">
      <c r="A2" s="108" t="s">
        <v>33</v>
      </c>
      <c r="B2" s="109" t="s">
        <v>34</v>
      </c>
      <c r="C2" s="232"/>
      <c r="D2" s="233"/>
    </row>
    <row r="3" spans="1:4" x14ac:dyDescent="0.25">
      <c r="A3" s="51">
        <v>14</v>
      </c>
      <c r="B3" s="55">
        <v>20</v>
      </c>
      <c r="C3" s="5">
        <v>5</v>
      </c>
      <c r="D3" s="17" t="s">
        <v>20</v>
      </c>
    </row>
    <row r="4" spans="1:4" x14ac:dyDescent="0.25">
      <c r="A4" s="51">
        <v>11</v>
      </c>
      <c r="B4" s="55">
        <v>13.9</v>
      </c>
      <c r="C4" s="5">
        <v>4</v>
      </c>
      <c r="D4" s="17" t="s">
        <v>19</v>
      </c>
    </row>
    <row r="5" spans="1:4" x14ac:dyDescent="0.25">
      <c r="A5" s="51">
        <v>10</v>
      </c>
      <c r="B5" s="55">
        <v>10.9</v>
      </c>
      <c r="C5" s="5">
        <v>3</v>
      </c>
      <c r="D5" s="17" t="s">
        <v>173</v>
      </c>
    </row>
    <row r="6" spans="1:4" x14ac:dyDescent="0.25">
      <c r="A6" s="51">
        <v>7</v>
      </c>
      <c r="B6" s="55">
        <v>9.9</v>
      </c>
      <c r="C6" s="5">
        <v>2</v>
      </c>
      <c r="D6" s="17" t="s">
        <v>174</v>
      </c>
    </row>
    <row r="7" spans="1:4" x14ac:dyDescent="0.25">
      <c r="A7" s="51">
        <v>0</v>
      </c>
      <c r="B7" s="55">
        <v>6.9</v>
      </c>
      <c r="C7" s="5">
        <v>1</v>
      </c>
      <c r="D7" s="17" t="s">
        <v>175</v>
      </c>
    </row>
    <row r="8" spans="1:4" x14ac:dyDescent="0.25">
      <c r="A8" s="234" t="s">
        <v>164</v>
      </c>
      <c r="B8" s="235"/>
      <c r="C8" s="235"/>
      <c r="D8" s="236"/>
    </row>
    <row r="9" spans="1:4" x14ac:dyDescent="0.25">
      <c r="A9" s="52">
        <f>A3/20</f>
        <v>0.7</v>
      </c>
      <c r="B9" s="56">
        <f>B3/20</f>
        <v>1</v>
      </c>
      <c r="C9" s="5">
        <v>5</v>
      </c>
      <c r="D9" s="17" t="s">
        <v>20</v>
      </c>
    </row>
    <row r="10" spans="1:4" x14ac:dyDescent="0.25">
      <c r="A10" s="52">
        <f>A4/20</f>
        <v>0.55000000000000004</v>
      </c>
      <c r="B10" s="56">
        <f>A9-0.1%</f>
        <v>0.69899999999999995</v>
      </c>
      <c r="C10" s="5">
        <v>4</v>
      </c>
      <c r="D10" s="17" t="s">
        <v>19</v>
      </c>
    </row>
    <row r="11" spans="1:4" x14ac:dyDescent="0.25">
      <c r="A11" s="52">
        <f t="shared" ref="A11:A13" si="0">A5/20</f>
        <v>0.5</v>
      </c>
      <c r="B11" s="56">
        <f>A10-0.1%</f>
        <v>0.54900000000000004</v>
      </c>
      <c r="C11" s="5">
        <v>3</v>
      </c>
      <c r="D11" s="17" t="s">
        <v>173</v>
      </c>
    </row>
    <row r="12" spans="1:4" x14ac:dyDescent="0.25">
      <c r="A12" s="52">
        <f t="shared" si="0"/>
        <v>0.35</v>
      </c>
      <c r="B12" s="56">
        <f>A11-0.1%</f>
        <v>0.499</v>
      </c>
      <c r="C12" s="5">
        <v>2</v>
      </c>
      <c r="D12" s="17" t="s">
        <v>174</v>
      </c>
    </row>
    <row r="13" spans="1:4" ht="15.75" thickBot="1" x14ac:dyDescent="0.3">
      <c r="A13" s="53">
        <f t="shared" si="0"/>
        <v>0</v>
      </c>
      <c r="B13" s="57">
        <f>A12-0.1%</f>
        <v>0.34899999999999998</v>
      </c>
      <c r="C13" s="18">
        <v>1</v>
      </c>
      <c r="D13" s="19" t="s">
        <v>175</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C7" sqref="C7:ER30"/>
    </sheetView>
  </sheetViews>
  <sheetFormatPr baseColWidth="10" defaultRowHeight="15" x14ac:dyDescent="0.25"/>
  <cols>
    <col min="1" max="1" width="9" hidden="1" customWidth="1"/>
    <col min="2" max="2" width="3.7109375" customWidth="1"/>
    <col min="3" max="3" width="40.5703125" customWidth="1"/>
    <col min="4" max="4" width="10" hidden="1" customWidth="1"/>
    <col min="5" max="148" width="5.7109375" customWidth="1"/>
    <col min="149"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Analiza información técnica/científica identificando las contribuciones relevantes aplicables al problema de diseño.</v>
      </c>
      <c r="E1" s="10">
        <v>6</v>
      </c>
      <c r="F1" s="10"/>
      <c r="G1" s="10"/>
      <c r="H1" s="10"/>
    </row>
    <row r="2" spans="2:168" ht="22.5" customHeight="1" x14ac:dyDescent="0.25">
      <c r="B2" s="241" t="s">
        <v>262</v>
      </c>
      <c r="C2" s="242"/>
      <c r="D2" s="243"/>
      <c r="E2" s="213" t="s">
        <v>216</v>
      </c>
      <c r="F2" s="214"/>
      <c r="G2" s="214"/>
      <c r="H2" s="214"/>
      <c r="I2" s="214"/>
      <c r="J2" s="214"/>
      <c r="K2" s="214"/>
      <c r="L2" s="214"/>
      <c r="M2" s="214"/>
      <c r="N2" s="214"/>
      <c r="O2" s="214"/>
      <c r="P2" s="214"/>
      <c r="Q2" s="214"/>
      <c r="R2" s="214"/>
      <c r="S2" s="214"/>
      <c r="T2" s="215"/>
      <c r="U2" s="213" t="s">
        <v>256</v>
      </c>
      <c r="V2" s="214"/>
      <c r="W2" s="214"/>
      <c r="X2" s="214"/>
      <c r="Y2" s="214"/>
      <c r="Z2" s="214"/>
      <c r="AA2" s="214"/>
      <c r="AB2" s="214"/>
      <c r="AC2" s="214"/>
      <c r="AD2" s="214"/>
      <c r="AE2" s="214"/>
      <c r="AF2" s="214"/>
      <c r="AG2" s="214"/>
      <c r="AH2" s="214"/>
      <c r="AI2" s="214"/>
      <c r="AJ2" s="214"/>
      <c r="AK2" s="214"/>
      <c r="AL2" s="214"/>
      <c r="AM2" s="214"/>
      <c r="AN2" s="215"/>
      <c r="AO2" s="213" t="s">
        <v>212</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257</v>
      </c>
      <c r="BN2" s="214"/>
      <c r="BO2" s="214"/>
      <c r="BP2" s="214"/>
      <c r="BQ2" s="214"/>
      <c r="BR2" s="214"/>
      <c r="BS2" s="214"/>
      <c r="BT2" s="214"/>
      <c r="BU2" s="214"/>
      <c r="BV2" s="214"/>
      <c r="BW2" s="214"/>
      <c r="BX2" s="214"/>
      <c r="BY2" s="214"/>
      <c r="BZ2" s="214"/>
      <c r="CA2" s="214"/>
      <c r="CB2" s="215"/>
      <c r="CC2" s="213" t="s">
        <v>214</v>
      </c>
      <c r="CD2" s="214"/>
      <c r="CE2" s="214"/>
      <c r="CF2" s="214"/>
      <c r="CG2" s="214"/>
      <c r="CH2" s="214"/>
      <c r="CI2" s="214"/>
      <c r="CJ2" s="214"/>
      <c r="CK2" s="214"/>
      <c r="CL2" s="214"/>
      <c r="CM2" s="214"/>
      <c r="CN2" s="214"/>
      <c r="CO2" s="214"/>
      <c r="CP2" s="214"/>
      <c r="CQ2" s="214"/>
      <c r="CR2" s="215"/>
      <c r="CS2" s="165" t="s">
        <v>258</v>
      </c>
      <c r="CT2" s="165"/>
      <c r="CU2" s="165"/>
      <c r="CV2" s="165"/>
      <c r="CW2" s="165"/>
      <c r="CX2" s="165"/>
      <c r="CY2" s="165"/>
      <c r="CZ2" s="165"/>
      <c r="DA2" s="165"/>
      <c r="DB2" s="165"/>
      <c r="DC2" s="165"/>
      <c r="DD2" s="165"/>
      <c r="DE2" s="165" t="s">
        <v>259</v>
      </c>
      <c r="DF2" s="165"/>
      <c r="DG2" s="165"/>
      <c r="DH2" s="165"/>
      <c r="DI2" s="165"/>
      <c r="DJ2" s="165"/>
      <c r="DK2" s="165"/>
      <c r="DL2" s="165"/>
      <c r="DM2" s="165"/>
      <c r="DN2" s="165"/>
      <c r="DO2" s="165"/>
      <c r="DP2" s="165"/>
      <c r="DQ2" s="238" t="s">
        <v>220</v>
      </c>
      <c r="DR2" s="239"/>
      <c r="DS2" s="239"/>
      <c r="DT2" s="239"/>
      <c r="DU2" s="239"/>
      <c r="DV2" s="239"/>
      <c r="DW2" s="239"/>
      <c r="DX2" s="239"/>
      <c r="DY2" s="239"/>
      <c r="DZ2" s="239"/>
      <c r="EA2" s="239"/>
      <c r="EB2" s="239"/>
      <c r="EC2" s="239"/>
      <c r="ED2" s="239"/>
      <c r="EE2" s="239"/>
      <c r="EF2" s="240"/>
      <c r="EG2" s="213" t="s">
        <v>260</v>
      </c>
      <c r="EH2" s="214"/>
      <c r="EI2" s="214"/>
      <c r="EJ2" s="214"/>
      <c r="EK2" s="214"/>
      <c r="EL2" s="214"/>
      <c r="EM2" s="214"/>
      <c r="EN2" s="214"/>
      <c r="EO2" s="214"/>
      <c r="EP2" s="214"/>
      <c r="EQ2" s="214"/>
      <c r="ER2" s="215"/>
      <c r="EX2" s="150"/>
      <c r="EY2" s="150"/>
      <c r="EZ2" s="150"/>
      <c r="FA2" s="150"/>
      <c r="FB2" s="150"/>
      <c r="FC2" s="150"/>
      <c r="FD2" s="150"/>
      <c r="FE2" s="150"/>
      <c r="FF2" s="150"/>
      <c r="FG2" s="150"/>
      <c r="FH2" s="150"/>
      <c r="FI2" s="150"/>
      <c r="FJ2" s="150"/>
      <c r="FK2" s="150"/>
      <c r="FL2" s="151"/>
    </row>
    <row r="3" spans="2:168" ht="22.5" customHeight="1" x14ac:dyDescent="0.25">
      <c r="B3" s="250" t="s">
        <v>17</v>
      </c>
      <c r="C3" s="251"/>
      <c r="D3" s="252"/>
      <c r="E3" s="244"/>
      <c r="F3" s="245"/>
      <c r="G3" s="245"/>
      <c r="H3" s="249"/>
      <c r="I3" s="244"/>
      <c r="J3" s="245"/>
      <c r="K3" s="245"/>
      <c r="L3" s="249"/>
      <c r="M3" s="244"/>
      <c r="N3" s="245"/>
      <c r="O3" s="245"/>
      <c r="P3" s="249"/>
      <c r="Q3" s="244"/>
      <c r="R3" s="245"/>
      <c r="S3" s="245"/>
      <c r="T3" s="249"/>
      <c r="U3" s="244"/>
      <c r="V3" s="245"/>
      <c r="W3" s="245"/>
      <c r="X3" s="245"/>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row>
    <row r="4" spans="2:168" ht="97.5" customHeight="1" x14ac:dyDescent="0.25">
      <c r="B4" s="253"/>
      <c r="C4" s="254"/>
      <c r="D4" s="255"/>
      <c r="E4" s="246" t="str">
        <f>'I F'!G4</f>
        <v>Identifica y formula problemas, analiza sus antecedentes y diagnostica su situación y estado.</v>
      </c>
      <c r="F4" s="247"/>
      <c r="G4" s="247"/>
      <c r="H4" s="248"/>
      <c r="I4" s="246" t="str">
        <f>'I F'!H4</f>
        <v xml:space="preserve">Propone y compara soluciones prácticas y realizables, y selecciona justificadamente la más adecuada. </v>
      </c>
      <c r="J4" s="247"/>
      <c r="K4" s="247"/>
      <c r="L4" s="248"/>
      <c r="M4" s="246" t="str">
        <f>'I F'!I4</f>
        <v>Desarrolla la solución aplicando correctamente los conceptos y métodos de las matemáticas y las ciencias.</v>
      </c>
      <c r="N4" s="247"/>
      <c r="O4" s="247"/>
      <c r="P4" s="248"/>
      <c r="Q4" s="246" t="str">
        <f>'I F'!J4</f>
        <v xml:space="preserve">Usa los métodos, técnicas y herramientas de la Química básica y aplicada para el planteamiento, descripción y solución de problemas.    </v>
      </c>
      <c r="R4" s="247"/>
      <c r="S4" s="247"/>
      <c r="T4" s="248"/>
      <c r="U4" s="246" t="str">
        <f>'I F'!K4</f>
        <v>Interpreta requerimientos y necesidades y los traduce en especificaciones de un proyecto de diseño de Química básica o aplicada.</v>
      </c>
      <c r="V4" s="247"/>
      <c r="W4" s="247"/>
      <c r="X4" s="248"/>
      <c r="Y4" s="246" t="str">
        <f>'I F'!L4</f>
        <v>Analiza información técnica/científica identificando las contribuciones relevantes aplicables al problema de diseño.</v>
      </c>
      <c r="Z4" s="247"/>
      <c r="AA4" s="247"/>
      <c r="AB4" s="248"/>
      <c r="AC4" s="246" t="str">
        <f>'I F'!M4</f>
        <v>Propone alternativas de solución, y selecciona la más adecuada con criterios de sostenibilidad y racionalidad técnica y económica.</v>
      </c>
      <c r="AD4" s="247"/>
      <c r="AE4" s="247"/>
      <c r="AF4" s="248"/>
      <c r="AG4" s="246" t="str">
        <f>'I F'!N4</f>
        <v>Desarrolla la solución haciendo uso de los métodos, técnicas, normas y estándares apropiados.</v>
      </c>
      <c r="AH4" s="247"/>
      <c r="AI4" s="247"/>
      <c r="AJ4" s="248"/>
      <c r="AK4" s="246" t="str">
        <f>'I F'!O4</f>
        <v>Presenta y describe la solución en forma simbólica y gráfica a través de diagramas, mapas, planos, simulaciones virtuales.</v>
      </c>
      <c r="AL4" s="247"/>
      <c r="AM4" s="247"/>
      <c r="AN4" s="248"/>
      <c r="AO4" s="246" t="str">
        <f>'I F'!P4</f>
        <v>Aplica el método científico para el desarrollo de experimentos y proyectos de investigación.</v>
      </c>
      <c r="AP4" s="247"/>
      <c r="AQ4" s="247"/>
      <c r="AR4" s="248"/>
      <c r="AS4" s="246" t="str">
        <f>'I F'!Q4</f>
        <v>Determina los objetivos y restricciones del experimento o prueba a realizar.</v>
      </c>
      <c r="AT4" s="247"/>
      <c r="AU4" s="247"/>
      <c r="AV4" s="248"/>
      <c r="AW4" s="246" t="str">
        <f>'I F'!R4</f>
        <v>Opera y usa equipos, instrumentos y software requeridos para la práctica de la Química.</v>
      </c>
      <c r="AX4" s="247"/>
      <c r="AY4" s="247"/>
      <c r="AZ4" s="248"/>
      <c r="BA4" s="246" t="str">
        <f>'I F'!S4</f>
        <v>Analiza, interpreta y procesa datos y resultados utilizando conceptos, métodos estadísticos y criterios adecuados.</v>
      </c>
      <c r="BB4" s="247"/>
      <c r="BC4" s="247"/>
      <c r="BD4" s="248"/>
      <c r="BE4" s="246" t="str">
        <f>'I F'!T4</f>
        <v>Toma en consideración medidas de seguridad en el experimento o prueba a realizar.</v>
      </c>
      <c r="BF4" s="247"/>
      <c r="BG4" s="247"/>
      <c r="BH4" s="248"/>
      <c r="BI4" s="246" t="str">
        <f>'I F'!U4</f>
        <v xml:space="preserve">Formula conclusiones lógicas y coherentes con criterio científico, y valida las hipótesis planteadas. </v>
      </c>
      <c r="BJ4" s="247"/>
      <c r="BK4" s="247"/>
      <c r="BL4" s="248"/>
      <c r="BM4" s="246" t="str">
        <f>'I F'!V4</f>
        <v>Expresa sus ideas de forma clara y concisa utilizando el soporte tecnológico adecuado.</v>
      </c>
      <c r="BN4" s="247"/>
      <c r="BO4" s="247"/>
      <c r="BP4" s="248"/>
      <c r="BQ4" s="246" t="str">
        <f>'I F'!W4</f>
        <v>Elabora documentación técnica clara y precisa usando normas, simbología y terminología propios del campo de aplicación.</v>
      </c>
      <c r="BR4" s="247"/>
      <c r="BS4" s="247"/>
      <c r="BT4" s="248"/>
      <c r="BU4" s="246" t="str">
        <f>'I F'!X4</f>
        <v>Adecúa su discurso según el tipo de audiencia para lograr el entendimiento y la interpretación esperados.</v>
      </c>
      <c r="BV4" s="247"/>
      <c r="BW4" s="247"/>
      <c r="BX4" s="248"/>
      <c r="BY4" s="246" t="str">
        <f>'I F'!Y4</f>
        <v>Comprende textos técnicos en inglés.</v>
      </c>
      <c r="BZ4" s="247"/>
      <c r="CA4" s="247"/>
      <c r="CB4" s="248"/>
      <c r="CC4" s="246" t="str">
        <f>'I F'!Z4</f>
        <v>Anticipa las implicaciones de sus decisiones y los resultados de sus acciones y proyectos tomando en consideración el interés común y el beneficio social.</v>
      </c>
      <c r="CD4" s="247"/>
      <c r="CE4" s="247"/>
      <c r="CF4" s="248"/>
      <c r="CG4" s="246" t="str">
        <f>'I F'!AA4</f>
        <v>Valora el cumplimiento puntual y responsable de sus obligaciones personales y profesionales.</v>
      </c>
      <c r="CH4" s="247"/>
      <c r="CI4" s="247"/>
      <c r="CJ4" s="248"/>
      <c r="CK4" s="246" t="str">
        <f>'I F'!AB4</f>
        <v>Respeta la propiedad intelectual y reconoce la autoría de trabajos y proyectos de otras personas.</v>
      </c>
      <c r="CL4" s="247"/>
      <c r="CM4" s="247"/>
      <c r="CN4" s="248"/>
      <c r="CO4" s="246" t="str">
        <f>'I F'!AC4</f>
        <v>Conoce y actúa de acuerdo con el código de ética de una institución reconocida en el campo de la Química.</v>
      </c>
      <c r="CP4" s="247"/>
      <c r="CQ4" s="247"/>
      <c r="CR4" s="248"/>
      <c r="CS4" s="246" t="str">
        <f>'I F'!AD4</f>
        <v>Reconoce el impacto de la Química en el progreso de la sociedad y el bienestar de las personas.</v>
      </c>
      <c r="CT4" s="247"/>
      <c r="CU4" s="247"/>
      <c r="CV4" s="248"/>
      <c r="CW4" s="246" t="str">
        <f>'I F'!AE4</f>
        <v>Valora la importancia de la Química en la creación e innovación del conocimiento, y su impacto en la economía y el desarrollo sostenible.</v>
      </c>
      <c r="CX4" s="247"/>
      <c r="CY4" s="247"/>
      <c r="CZ4" s="248"/>
      <c r="DA4" s="246" t="str">
        <f>'I F'!AF4</f>
        <v>Comprende el papel de la Química en la prevención de riesgos y la mitigación de problemas socioambientales.</v>
      </c>
      <c r="DB4" s="247"/>
      <c r="DC4" s="247"/>
      <c r="DD4" s="248"/>
      <c r="DE4" s="246" t="str">
        <f>'I F'!AG4</f>
        <v>Puede desempeñarse como líder o miembro activo de un equipo de trabajo aportando con iniciativa para lograr los objetivos y resultados propuestos.</v>
      </c>
      <c r="DF4" s="247"/>
      <c r="DG4" s="247"/>
      <c r="DH4" s="248"/>
      <c r="DI4" s="246" t="str">
        <f>'I F'!AH4</f>
        <v>Propone y acepta ideas que conduzcan al logro de objetivos y resultados.</v>
      </c>
      <c r="DJ4" s="247"/>
      <c r="DK4" s="247"/>
      <c r="DL4" s="248"/>
      <c r="DM4" s="246" t="str">
        <f>'I F'!AI4</f>
        <v>Valora las diferencias de opinión, es tolerante y respeta los acuerdos.</v>
      </c>
      <c r="DN4" s="247"/>
      <c r="DO4" s="247"/>
      <c r="DP4" s="248"/>
      <c r="DQ4" s="246" t="str">
        <f>'I F'!AJ4</f>
        <v>Determina el alcance, objetivos y restricciones de un proyecto, planifica y propone estrategias para su desarrollo.</v>
      </c>
      <c r="DR4" s="247"/>
      <c r="DS4" s="247"/>
      <c r="DT4" s="248"/>
      <c r="DU4" s="246" t="str">
        <f>'I F'!AK4</f>
        <v>Identifica las actividades de un proyecto y las prioriza para elaborar cronogramas de ejecución.</v>
      </c>
      <c r="DV4" s="247"/>
      <c r="DW4" s="247"/>
      <c r="DX4" s="248"/>
      <c r="DY4" s="246" t="str">
        <f>'I F'!AL4</f>
        <v>Identifica los recursos necesarios para desarrollar un proyecto y asegurar su ejecución.</v>
      </c>
      <c r="DZ4" s="247"/>
      <c r="EA4" s="247"/>
      <c r="EB4" s="248"/>
      <c r="EC4" s="246" t="str">
        <f>'I F'!AM4</f>
        <v>Identifica los riesgos e incertidumbres que afectan a un proyecto y propone acciones para evitar o mitigar sus efectos.</v>
      </c>
      <c r="ED4" s="247"/>
      <c r="EE4" s="247"/>
      <c r="EF4" s="248"/>
      <c r="EG4" s="246" t="str">
        <f>'I F'!AN4</f>
        <v>Identifica, prioriza y promueve el uso de materiales, tecnologías y procesos que sean ambientalmente adecuados.</v>
      </c>
      <c r="EH4" s="247"/>
      <c r="EI4" s="247"/>
      <c r="EJ4" s="248"/>
      <c r="EK4" s="246" t="str">
        <f>'I F'!AO4</f>
        <v>Hace uso racional de los recursos naturales comprendiendo su importancia en la vida de las personas y la sociedad.</v>
      </c>
      <c r="EL4" s="247"/>
      <c r="EM4" s="247"/>
      <c r="EN4" s="248"/>
      <c r="EO4" s="246" t="str">
        <f>'I F'!AP4</f>
        <v>Promueve el desarrollo sostenible en las actividades relacionadas a su carrera y respeta normas de gestión ambiental.</v>
      </c>
      <c r="EP4" s="247"/>
      <c r="EQ4" s="247"/>
      <c r="ER4" s="248"/>
      <c r="ES4" s="246">
        <f>'I F'!AQ4</f>
        <v>0</v>
      </c>
      <c r="ET4" s="247"/>
      <c r="EU4" s="247"/>
      <c r="EV4" s="248"/>
      <c r="EW4" s="246" t="str">
        <f>'I F'!AR4</f>
        <v>Identifica, prioriza y promueve el uso de materiales, tecnologías y procesos que sean ambientalmente adecuados.</v>
      </c>
      <c r="EX4" s="247"/>
      <c r="EY4" s="247"/>
      <c r="EZ4" s="248"/>
      <c r="FA4" s="246" t="str">
        <f>'I F'!AS4</f>
        <v>Hace uso racional de los recursos naturales comprendiendo su importancia en la vida de las personas y la sociedad.</v>
      </c>
      <c r="FB4" s="247"/>
      <c r="FC4" s="247"/>
      <c r="FD4" s="248"/>
      <c r="FE4" s="246" t="str">
        <f>'I F'!AT4</f>
        <v>Promueve el desarrollo sostenible en las actividades relacionadas a su carrera y respeta normas de gestión ambiental.</v>
      </c>
      <c r="FF4" s="247"/>
      <c r="FG4" s="247"/>
      <c r="FH4" s="248"/>
      <c r="FI4" s="246">
        <f>'I F'!AU4</f>
        <v>0</v>
      </c>
      <c r="FJ4" s="247"/>
      <c r="FK4" s="247"/>
      <c r="FL4" s="248"/>
    </row>
    <row r="5" spans="2:168" ht="15" customHeight="1" x14ac:dyDescent="0.25">
      <c r="B5" s="256" t="s">
        <v>0</v>
      </c>
      <c r="C5" s="258" t="s">
        <v>263</v>
      </c>
      <c r="D5" s="8" t="s">
        <v>15</v>
      </c>
      <c r="E5" s="1" t="str">
        <f>IFERROR('20'!E5,"")</f>
        <v/>
      </c>
      <c r="F5" s="1" t="str">
        <f>IFERROR('20'!F5,"")</f>
        <v/>
      </c>
      <c r="G5" s="1" t="str">
        <f>IFERROR('20'!G5,"")</f>
        <v/>
      </c>
      <c r="H5" s="1" t="str">
        <f>IFERROR('20'!H5,"")</f>
        <v/>
      </c>
      <c r="I5" s="1" t="str">
        <f>IFERROR('20'!I5,"")</f>
        <v/>
      </c>
      <c r="J5" s="1" t="str">
        <f>IFERROR('20'!J5,"")</f>
        <v/>
      </c>
      <c r="K5" s="1" t="str">
        <f>IFERROR('20'!K5,"")</f>
        <v/>
      </c>
      <c r="L5" s="1" t="str">
        <f>IFERROR('20'!L5,"")</f>
        <v/>
      </c>
      <c r="M5" s="1" t="str">
        <f>IFERROR('20'!M5,"")</f>
        <v/>
      </c>
      <c r="N5" s="1" t="str">
        <f>IFERROR('20'!N5,"")</f>
        <v/>
      </c>
      <c r="O5" s="1" t="str">
        <f>IFERROR('20'!O5,"")</f>
        <v/>
      </c>
      <c r="P5" s="1" t="str">
        <f>IFERROR('20'!P5,"")</f>
        <v/>
      </c>
      <c r="Q5" s="1" t="str">
        <f>IFERROR('20'!Q5,"")</f>
        <v/>
      </c>
      <c r="R5" s="1" t="str">
        <f>IFERROR('20'!R5,"")</f>
        <v/>
      </c>
      <c r="S5" s="1" t="str">
        <f>IFERROR('20'!S5,"")</f>
        <v/>
      </c>
      <c r="T5" s="1" t="str">
        <f>IFERROR('20'!T5,"")</f>
        <v/>
      </c>
      <c r="U5" s="1" t="str">
        <f>IFERROR('20'!U5,"")</f>
        <v/>
      </c>
      <c r="V5" s="1" t="str">
        <f>IFERROR('20'!V5,"")</f>
        <v/>
      </c>
      <c r="W5" s="1" t="str">
        <f>IFERROR('20'!W5,"")</f>
        <v/>
      </c>
      <c r="X5" s="1" t="str">
        <f>IFERROR('20'!X5,"")</f>
        <v/>
      </c>
      <c r="Y5" s="1" t="str">
        <f>IFERROR('20'!Y5,"")</f>
        <v/>
      </c>
      <c r="Z5" s="1" t="str">
        <f>IFERROR('20'!Z5,"")</f>
        <v/>
      </c>
      <c r="AA5" s="1" t="str">
        <f>IFERROR('20'!AA5,"")</f>
        <v/>
      </c>
      <c r="AB5" s="1" t="str">
        <f>IFERROR('20'!AB5,"")</f>
        <v/>
      </c>
      <c r="AC5" s="1" t="str">
        <f>IFERROR('20'!AC5,"")</f>
        <v/>
      </c>
      <c r="AD5" s="1" t="str">
        <f>IFERROR('20'!AD5,"")</f>
        <v/>
      </c>
      <c r="AE5" s="1" t="str">
        <f>IFERROR('20'!AE5,"")</f>
        <v/>
      </c>
      <c r="AF5" s="1" t="str">
        <f>IFERROR('20'!AF5,"")</f>
        <v/>
      </c>
      <c r="AG5" s="1" t="str">
        <f>IFERROR('20'!AG5,"")</f>
        <v/>
      </c>
      <c r="AH5" s="1" t="str">
        <f>IFERROR('20'!AH5,"")</f>
        <v/>
      </c>
      <c r="AI5" s="1" t="str">
        <f>IFERROR('20'!AI5,"")</f>
        <v/>
      </c>
      <c r="AJ5" s="1" t="str">
        <f>IFERROR('20'!AJ5,"")</f>
        <v/>
      </c>
      <c r="AK5" s="1" t="str">
        <f>IFERROR('20'!AK5,"")</f>
        <v/>
      </c>
      <c r="AL5" s="1" t="str">
        <f>IFERROR('20'!AL5,"")</f>
        <v/>
      </c>
      <c r="AM5" s="1" t="str">
        <f>IFERROR('20'!AM5,"")</f>
        <v/>
      </c>
      <c r="AN5" s="1" t="str">
        <f>IFERROR('20'!AN5,"")</f>
        <v/>
      </c>
      <c r="AO5" s="1" t="str">
        <f>IFERROR('20'!AO5,"")</f>
        <v/>
      </c>
      <c r="AP5" s="1" t="str">
        <f>IFERROR('20'!AP5,"")</f>
        <v/>
      </c>
      <c r="AQ5" s="1" t="str">
        <f>IFERROR('20'!AQ5,"")</f>
        <v/>
      </c>
      <c r="AR5" s="1" t="str">
        <f>IFERROR('20'!AR5,"")</f>
        <v/>
      </c>
      <c r="AS5" s="1" t="str">
        <f>IFERROR('20'!AS5,"")</f>
        <v/>
      </c>
      <c r="AT5" s="1" t="str">
        <f>IFERROR('20'!AT5,"")</f>
        <v/>
      </c>
      <c r="AU5" s="1" t="str">
        <f>IFERROR('20'!AU5,"")</f>
        <v/>
      </c>
      <c r="AV5" s="1" t="str">
        <f>IFERROR('20'!AV5,"")</f>
        <v/>
      </c>
      <c r="AW5" s="1" t="str">
        <f>IFERROR('20'!AW5,"")</f>
        <v/>
      </c>
      <c r="AX5" s="1" t="str">
        <f>IFERROR('20'!AX5,"")</f>
        <v/>
      </c>
      <c r="AY5" s="1" t="str">
        <f>IFERROR('20'!AY5,"")</f>
        <v/>
      </c>
      <c r="AZ5" s="1" t="str">
        <f>IFERROR('20'!AZ5,"")</f>
        <v/>
      </c>
      <c r="BA5" s="1" t="str">
        <f>IFERROR('20'!BA5,"")</f>
        <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
      </c>
      <c r="BR5" s="1" t="str">
        <f>IFERROR('20'!BR5,"")</f>
        <v/>
      </c>
      <c r="BS5" s="1" t="str">
        <f>IFERROR('20'!BS5,"")</f>
        <v/>
      </c>
      <c r="BT5" s="1" t="str">
        <f>IFERROR('20'!BT5,"")</f>
        <v/>
      </c>
      <c r="BU5" s="1" t="str">
        <f>IFERROR('20'!BU5,"")</f>
        <v/>
      </c>
      <c r="BV5" s="1" t="str">
        <f>IFERROR('20'!BV5,"")</f>
        <v/>
      </c>
      <c r="BW5" s="1" t="str">
        <f>IFERROR('20'!BW5,"")</f>
        <v/>
      </c>
      <c r="BX5" s="1" t="str">
        <f>IFERROR('20'!BX5,"")</f>
        <v/>
      </c>
      <c r="BY5" s="1" t="str">
        <f>IFERROR('20'!BY5,"")</f>
        <v/>
      </c>
      <c r="BZ5" s="1" t="str">
        <f>IFERROR('20'!BZ5,"")</f>
        <v/>
      </c>
      <c r="CA5" s="1" t="str">
        <f>IFERROR('20'!CA5,"")</f>
        <v/>
      </c>
      <c r="CB5" s="1" t="str">
        <f>IFERROR('20'!CB5,"")</f>
        <v/>
      </c>
      <c r="CC5" s="1" t="str">
        <f>IFERROR('20'!CC5,"")</f>
        <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
      </c>
      <c r="CP5" s="1" t="str">
        <f>IFERROR('20'!CP5,"")</f>
        <v/>
      </c>
      <c r="CQ5" s="1" t="str">
        <f>IFERROR('20'!CQ5,"")</f>
        <v/>
      </c>
      <c r="CR5" s="1" t="str">
        <f>IFERROR('20'!CR5,"")</f>
        <v/>
      </c>
      <c r="CS5" s="1" t="str">
        <f>IFERROR('20'!CS5,"")</f>
        <v/>
      </c>
      <c r="CT5" s="1" t="str">
        <f>IFERROR('20'!CT5,"")</f>
        <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57"/>
      <c r="C6" s="259"/>
      <c r="D6" s="8" t="s">
        <v>16</v>
      </c>
      <c r="E6" s="1" t="str">
        <f>IFERROR('20'!E6,"")</f>
        <v/>
      </c>
      <c r="F6" s="1" t="str">
        <f>IFERROR('20'!F6,"")</f>
        <v/>
      </c>
      <c r="G6" s="1" t="str">
        <f>IFERROR('20'!G6,"")</f>
        <v/>
      </c>
      <c r="H6" s="1" t="str">
        <f>IFERROR('20'!H6,"")</f>
        <v/>
      </c>
      <c r="I6" s="1" t="str">
        <f>IFERROR('20'!I6,"")</f>
        <v/>
      </c>
      <c r="J6" s="1" t="str">
        <f>IFERROR('20'!J6,"")</f>
        <v/>
      </c>
      <c r="K6" s="1" t="str">
        <f>IFERROR('20'!K6,"")</f>
        <v/>
      </c>
      <c r="L6" s="1" t="str">
        <f>IFERROR('20'!L6,"")</f>
        <v/>
      </c>
      <c r="M6" s="1" t="str">
        <f>IFERROR('20'!M6,"")</f>
        <v/>
      </c>
      <c r="N6" s="1" t="str">
        <f>IFERROR('20'!N6,"")</f>
        <v/>
      </c>
      <c r="O6" s="1" t="str">
        <f>IFERROR('20'!O6,"")</f>
        <v/>
      </c>
      <c r="P6" s="1" t="str">
        <f>IFERROR('20'!P6,"")</f>
        <v/>
      </c>
      <c r="Q6" s="1" t="str">
        <f>IFERROR('20'!Q6,"")</f>
        <v/>
      </c>
      <c r="R6" s="1" t="str">
        <f>IFERROR('20'!R6,"")</f>
        <v/>
      </c>
      <c r="S6" s="1" t="str">
        <f>IFERROR('20'!S6,"")</f>
        <v/>
      </c>
      <c r="T6" s="1" t="str">
        <f>IFERROR('20'!T6,"")</f>
        <v/>
      </c>
      <c r="U6" s="1" t="str">
        <f>IFERROR('20'!U6,"")</f>
        <v/>
      </c>
      <c r="V6" s="1" t="str">
        <f>IFERROR('20'!V6,"")</f>
        <v/>
      </c>
      <c r="W6" s="1" t="str">
        <f>IFERROR('20'!W6,"")</f>
        <v/>
      </c>
      <c r="X6" s="1" t="str">
        <f>IFERROR('20'!X6,"")</f>
        <v/>
      </c>
      <c r="Y6" s="1" t="str">
        <f>IFERROR('20'!Y6,"")</f>
        <v/>
      </c>
      <c r="Z6" s="1" t="str">
        <f>IFERROR('20'!Z6,"")</f>
        <v/>
      </c>
      <c r="AA6" s="1" t="str">
        <f>IFERROR('20'!AA6,"")</f>
        <v/>
      </c>
      <c r="AB6" s="1" t="str">
        <f>IFERROR('20'!AB6,"")</f>
        <v/>
      </c>
      <c r="AC6" s="1" t="str">
        <f>IFERROR('20'!AC6,"")</f>
        <v/>
      </c>
      <c r="AD6" s="1" t="str">
        <f>IFERROR('20'!AD6,"")</f>
        <v/>
      </c>
      <c r="AE6" s="1" t="str">
        <f>IFERROR('20'!AE6,"")</f>
        <v/>
      </c>
      <c r="AF6" s="1" t="str">
        <f>IFERROR('20'!AF6,"")</f>
        <v/>
      </c>
      <c r="AG6" s="1" t="str">
        <f>IFERROR('20'!AG6,"")</f>
        <v/>
      </c>
      <c r="AH6" s="1" t="str">
        <f>IFERROR('20'!AH6,"")</f>
        <v/>
      </c>
      <c r="AI6" s="1" t="str">
        <f>IFERROR('20'!AI6,"")</f>
        <v/>
      </c>
      <c r="AJ6" s="1" t="str">
        <f>IFERROR('20'!AJ6,"")</f>
        <v/>
      </c>
      <c r="AK6" s="1" t="str">
        <f>IFERROR('20'!AK6,"")</f>
        <v/>
      </c>
      <c r="AL6" s="1" t="str">
        <f>IFERROR('20'!AL6,"")</f>
        <v/>
      </c>
      <c r="AM6" s="1" t="str">
        <f>IFERROR('20'!AM6,"")</f>
        <v/>
      </c>
      <c r="AN6" s="1" t="str">
        <f>IFERROR('20'!AN6,"")</f>
        <v/>
      </c>
      <c r="AO6" s="1" t="str">
        <f>IFERROR('20'!AO6,"")</f>
        <v/>
      </c>
      <c r="AP6" s="1" t="str">
        <f>IFERROR('20'!AP6,"")</f>
        <v/>
      </c>
      <c r="AQ6" s="1" t="str">
        <f>IFERROR('20'!AQ6,"")</f>
        <v/>
      </c>
      <c r="AR6" s="1" t="str">
        <f>IFERROR('20'!AR6,"")</f>
        <v/>
      </c>
      <c r="AS6" s="1" t="str">
        <f>IFERROR('20'!AS6,"")</f>
        <v/>
      </c>
      <c r="AT6" s="1" t="str">
        <f>IFERROR('20'!AT6,"")</f>
        <v/>
      </c>
      <c r="AU6" s="1" t="str">
        <f>IFERROR('20'!AU6,"")</f>
        <v/>
      </c>
      <c r="AV6" s="1" t="str">
        <f>IFERROR('20'!AV6,"")</f>
        <v/>
      </c>
      <c r="AW6" s="1" t="str">
        <f>IFERROR('20'!AW6,"")</f>
        <v/>
      </c>
      <c r="AX6" s="1" t="str">
        <f>IFERROR('20'!AX6,"")</f>
        <v/>
      </c>
      <c r="AY6" s="1" t="str">
        <f>IFERROR('20'!AY6,"")</f>
        <v/>
      </c>
      <c r="AZ6" s="1" t="str">
        <f>IFERROR('20'!AZ6,"")</f>
        <v/>
      </c>
      <c r="BA6" s="1" t="str">
        <f>IFERROR('20'!BA6,"")</f>
        <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t="str">
        <f>IFERROR('20'!BQ6,"")</f>
        <v/>
      </c>
      <c r="BR6" s="1" t="str">
        <f>IFERROR('20'!BR6,"")</f>
        <v/>
      </c>
      <c r="BS6" s="1" t="str">
        <f>IFERROR('20'!BS6,"")</f>
        <v/>
      </c>
      <c r="BT6" s="1" t="str">
        <f>IFERROR('20'!BT6,"")</f>
        <v/>
      </c>
      <c r="BU6" s="1" t="str">
        <f>IFERROR('20'!BU6,"")</f>
        <v/>
      </c>
      <c r="BV6" s="1" t="str">
        <f>IFERROR('20'!BV6,"")</f>
        <v/>
      </c>
      <c r="BW6" s="1" t="str">
        <f>IFERROR('20'!BW6,"")</f>
        <v/>
      </c>
      <c r="BX6" s="1" t="str">
        <f>IFERROR('20'!BX6,"")</f>
        <v/>
      </c>
      <c r="BY6" s="1" t="str">
        <f>IFERROR('20'!BY6,"")</f>
        <v/>
      </c>
      <c r="BZ6" s="1" t="str">
        <f>IFERROR('20'!BZ6,"")</f>
        <v/>
      </c>
      <c r="CA6" s="1" t="str">
        <f>IFERROR('20'!CA6,"")</f>
        <v/>
      </c>
      <c r="CB6" s="1" t="str">
        <f>IFERROR('20'!CB6,"")</f>
        <v/>
      </c>
      <c r="CC6" s="1" t="str">
        <f>IFERROR('20'!CC6,"")</f>
        <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t="str">
        <f>IFERROR('20'!CO6,"")</f>
        <v/>
      </c>
      <c r="CP6" s="1" t="str">
        <f>IFERROR('20'!CP6,"")</f>
        <v/>
      </c>
      <c r="CQ6" s="1" t="str">
        <f>IFERROR('20'!CQ6,"")</f>
        <v/>
      </c>
      <c r="CR6" s="1" t="str">
        <f>IFERROR('20'!CR6,"")</f>
        <v/>
      </c>
      <c r="CS6" s="1" t="str">
        <f>IFERROR('20'!CS6,"")</f>
        <v/>
      </c>
      <c r="CT6" s="1" t="str">
        <f>IFERROR('20'!CT6,"")</f>
        <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e" cm="1" vm="1">
        <f t="array" ref="B7">""&amp;_xlfn.SEQUENCE(COUNTA(C7:C100))</f>
        <v>#VALUE!</v>
      </c>
      <c r="C7" s="2"/>
      <c r="D7" s="9"/>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c r="C8" s="2"/>
      <c r="D8" s="3"/>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c r="C9" s="2"/>
      <c r="D9" s="3"/>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c r="C10" s="2"/>
      <c r="D10" s="3"/>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c r="C11" s="2"/>
      <c r="D11" s="3"/>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c r="C12" s="2"/>
      <c r="D12" s="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c r="C13" s="2"/>
      <c r="D13" s="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c r="C14" s="2"/>
      <c r="D14" s="3"/>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c r="C15" s="2"/>
      <c r="D15" s="3"/>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c r="C16" s="2"/>
      <c r="D16" s="3"/>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c r="C17" s="2"/>
      <c r="D17" s="3"/>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c r="C18" s="2"/>
      <c r="D18" s="3"/>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c r="C19" s="2"/>
      <c r="D19" s="3"/>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c r="C20" s="2"/>
      <c r="D20" s="3"/>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c r="C21" s="2"/>
      <c r="D21" s="3"/>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c r="C22" s="2"/>
      <c r="D22" s="3"/>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c r="C23" s="2"/>
      <c r="D23" s="3"/>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c r="C24" s="2"/>
      <c r="D24" s="3"/>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c r="C25" s="2"/>
      <c r="D25" s="3"/>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c r="C26" s="2"/>
      <c r="D26" s="3"/>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c r="C27" s="2"/>
      <c r="D27" s="3"/>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c r="C28" s="2"/>
      <c r="D28" s="3"/>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c r="C29" s="2"/>
      <c r="D29" s="3"/>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c r="C30" s="2"/>
      <c r="D30" s="3"/>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7"/>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DA3:DD3"/>
    <mergeCell ref="DM3:DP3"/>
    <mergeCell ref="BM2:CB2"/>
    <mergeCell ref="EG3:EJ3"/>
    <mergeCell ref="DE3:DH3"/>
    <mergeCell ref="DI3:DL3"/>
    <mergeCell ref="EG2:ER2"/>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CC4:CF4"/>
    <mergeCell ref="CG4:CJ4"/>
    <mergeCell ref="CK4:CN4"/>
    <mergeCell ref="BI4:BL4"/>
    <mergeCell ref="BE4:BH4"/>
    <mergeCell ref="BY4:CB4"/>
    <mergeCell ref="BM4:BP4"/>
    <mergeCell ref="BU4:BX4"/>
    <mergeCell ref="EC4:EF4"/>
    <mergeCell ref="EG4:EJ4"/>
    <mergeCell ref="FE4:FH4"/>
    <mergeCell ref="ES3:EV3"/>
    <mergeCell ref="EK4:EN4"/>
    <mergeCell ref="EO4:ER4"/>
    <mergeCell ref="ES4:EV4"/>
    <mergeCell ref="EC3:EF3"/>
    <mergeCell ref="EK3:EN3"/>
    <mergeCell ref="EO3:ER3"/>
    <mergeCell ref="FI4:FL4"/>
    <mergeCell ref="EW3:EZ3"/>
    <mergeCell ref="FA3:FD3"/>
    <mergeCell ref="FE3:FH3"/>
    <mergeCell ref="FI3:FL3"/>
    <mergeCell ref="EW4:EZ4"/>
    <mergeCell ref="FA4:FD4"/>
    <mergeCell ref="CO4:CR4"/>
    <mergeCell ref="CS4:CV4"/>
    <mergeCell ref="DQ4:DT4"/>
    <mergeCell ref="DU4:DX4"/>
    <mergeCell ref="DY4:EB4"/>
    <mergeCell ref="CW4:CZ4"/>
    <mergeCell ref="DA4:DD4"/>
    <mergeCell ref="DE4:DH4"/>
    <mergeCell ref="DI4:DL4"/>
    <mergeCell ref="DM4:DP4"/>
    <mergeCell ref="BA4:BD4"/>
    <mergeCell ref="AS4:AV4"/>
    <mergeCell ref="AO4:AR4"/>
    <mergeCell ref="Y4:AB4"/>
    <mergeCell ref="BQ4:BT4"/>
    <mergeCell ref="AC4:AF4"/>
    <mergeCell ref="AG4:AJ4"/>
    <mergeCell ref="AK4:AN4"/>
    <mergeCell ref="AW4:AZ4"/>
    <mergeCell ref="B2:D2"/>
    <mergeCell ref="U3:X3"/>
    <mergeCell ref="U4:X4"/>
    <mergeCell ref="E3:H3"/>
    <mergeCell ref="E4:H4"/>
    <mergeCell ref="I4:L4"/>
    <mergeCell ref="I3:L3"/>
    <mergeCell ref="M4:P4"/>
    <mergeCell ref="M3:P3"/>
    <mergeCell ref="Q4:T4"/>
    <mergeCell ref="Q3:T3"/>
    <mergeCell ref="B3:D4"/>
    <mergeCell ref="Y3:AB3"/>
    <mergeCell ref="E2:T2"/>
    <mergeCell ref="U2:AN2"/>
    <mergeCell ref="AO2:BL2"/>
    <mergeCell ref="DQ2:EF2"/>
    <mergeCell ref="CC2:CR2"/>
    <mergeCell ref="AO3:AR3"/>
    <mergeCell ref="AS3:AV3"/>
    <mergeCell ref="DE2:DP2"/>
    <mergeCell ref="CS2:DD2"/>
    <mergeCell ref="DY3:EB3"/>
    <mergeCell ref="DQ3:DT3"/>
    <mergeCell ref="DU3:DX3"/>
    <mergeCell ref="CO3:CR3"/>
    <mergeCell ref="CS3:CV3"/>
    <mergeCell ref="CW3:CZ3"/>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102</xdr:col>
                    <xdr:colOff>247650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106</xdr:col>
                    <xdr:colOff>209550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110</xdr:col>
                    <xdr:colOff>190500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114</xdr:col>
                    <xdr:colOff>209550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118</xdr:col>
                    <xdr:colOff>219075</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122</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126</xdr:col>
                    <xdr:colOff>285750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130</xdr:col>
                    <xdr:colOff>180975</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134</xdr:col>
                    <xdr:colOff>247650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138</xdr:col>
                    <xdr:colOff>238125</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142</xdr:col>
                    <xdr:colOff>190500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146</xdr:col>
                    <xdr:colOff>171450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1" t="s">
        <v>4</v>
      </c>
      <c r="C2" s="261"/>
      <c r="D2" s="261"/>
      <c r="E2" s="213" t="s">
        <v>216</v>
      </c>
      <c r="F2" s="214"/>
      <c r="G2" s="214"/>
      <c r="H2" s="214"/>
      <c r="I2" s="214"/>
      <c r="J2" s="214"/>
      <c r="K2" s="214"/>
      <c r="L2" s="214"/>
      <c r="M2" s="214"/>
      <c r="N2" s="214"/>
      <c r="O2" s="214"/>
      <c r="P2" s="214"/>
      <c r="Q2" s="214"/>
      <c r="R2" s="214"/>
      <c r="S2" s="214"/>
      <c r="T2" s="215"/>
      <c r="U2" s="213" t="s">
        <v>256</v>
      </c>
      <c r="V2" s="214"/>
      <c r="W2" s="214"/>
      <c r="X2" s="214"/>
      <c r="Y2" s="214"/>
      <c r="Z2" s="214"/>
      <c r="AA2" s="214"/>
      <c r="AB2" s="214"/>
      <c r="AC2" s="214"/>
      <c r="AD2" s="214"/>
      <c r="AE2" s="214"/>
      <c r="AF2" s="214"/>
      <c r="AG2" s="214"/>
      <c r="AH2" s="214"/>
      <c r="AI2" s="214"/>
      <c r="AJ2" s="214"/>
      <c r="AK2" s="214"/>
      <c r="AL2" s="214"/>
      <c r="AM2" s="214"/>
      <c r="AN2" s="215"/>
      <c r="AO2" s="213" t="s">
        <v>212</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257</v>
      </c>
      <c r="BN2" s="214"/>
      <c r="BO2" s="214"/>
      <c r="BP2" s="214"/>
      <c r="BQ2" s="214"/>
      <c r="BR2" s="214"/>
      <c r="BS2" s="214"/>
      <c r="BT2" s="214"/>
      <c r="BU2" s="214"/>
      <c r="BV2" s="214"/>
      <c r="BW2" s="214"/>
      <c r="BX2" s="214"/>
      <c r="BY2" s="214"/>
      <c r="BZ2" s="214"/>
      <c r="CA2" s="214"/>
      <c r="CB2" s="215"/>
      <c r="CC2" s="213" t="s">
        <v>214</v>
      </c>
      <c r="CD2" s="214"/>
      <c r="CE2" s="214"/>
      <c r="CF2" s="214"/>
      <c r="CG2" s="214"/>
      <c r="CH2" s="214"/>
      <c r="CI2" s="214"/>
      <c r="CJ2" s="214"/>
      <c r="CK2" s="214"/>
      <c r="CL2" s="214"/>
      <c r="CM2" s="214"/>
      <c r="CN2" s="214"/>
      <c r="CO2" s="214"/>
      <c r="CP2" s="214"/>
      <c r="CQ2" s="214"/>
      <c r="CR2" s="215"/>
      <c r="CS2" s="165" t="s">
        <v>258</v>
      </c>
      <c r="CT2" s="165"/>
      <c r="CU2" s="165"/>
      <c r="CV2" s="165"/>
      <c r="CW2" s="165"/>
      <c r="CX2" s="165"/>
      <c r="CY2" s="165"/>
      <c r="CZ2" s="165"/>
      <c r="DA2" s="165"/>
      <c r="DB2" s="165"/>
      <c r="DC2" s="165"/>
      <c r="DD2" s="165"/>
      <c r="DE2" s="165" t="s">
        <v>259</v>
      </c>
      <c r="DF2" s="165"/>
      <c r="DG2" s="165"/>
      <c r="DH2" s="165"/>
      <c r="DI2" s="165"/>
      <c r="DJ2" s="165"/>
      <c r="DK2" s="165"/>
      <c r="DL2" s="165"/>
      <c r="DM2" s="165"/>
      <c r="DN2" s="165"/>
      <c r="DO2" s="165"/>
      <c r="DP2" s="165"/>
      <c r="DQ2" s="238" t="s">
        <v>220</v>
      </c>
      <c r="DR2" s="239"/>
      <c r="DS2" s="239"/>
      <c r="DT2" s="239"/>
      <c r="DU2" s="239"/>
      <c r="DV2" s="239"/>
      <c r="DW2" s="239"/>
      <c r="DX2" s="239"/>
      <c r="DY2" s="239"/>
      <c r="DZ2" s="239"/>
      <c r="EA2" s="239"/>
      <c r="EB2" s="239"/>
      <c r="EC2" s="239"/>
      <c r="ED2" s="239"/>
      <c r="EE2" s="239"/>
      <c r="EF2" s="240"/>
      <c r="EG2" s="213" t="s">
        <v>260</v>
      </c>
      <c r="EH2" s="214"/>
      <c r="EI2" s="214"/>
      <c r="EJ2" s="214"/>
      <c r="EK2" s="214"/>
      <c r="EL2" s="214"/>
      <c r="EM2" s="214"/>
      <c r="EN2" s="214"/>
      <c r="EO2" s="214"/>
      <c r="EP2" s="214"/>
      <c r="EQ2" s="214"/>
      <c r="ER2" s="215"/>
      <c r="ES2" s="145"/>
      <c r="ET2" s="145"/>
      <c r="EU2" s="145"/>
      <c r="EV2" s="145"/>
      <c r="EW2" s="165" t="s">
        <v>2</v>
      </c>
      <c r="EX2" s="165"/>
      <c r="EY2" s="165"/>
      <c r="EZ2" s="165"/>
      <c r="FA2" s="165"/>
      <c r="FB2" s="165"/>
      <c r="FC2" s="165"/>
      <c r="FD2" s="165"/>
      <c r="FE2" s="165"/>
      <c r="FF2" s="165"/>
      <c r="FG2" s="165"/>
      <c r="FH2" s="165"/>
      <c r="FI2" s="165"/>
      <c r="FJ2" s="165"/>
      <c r="FK2" s="165"/>
      <c r="FL2" s="165"/>
    </row>
    <row r="3" spans="2:168" ht="112.5" customHeight="1" x14ac:dyDescent="0.25">
      <c r="B3" s="262" t="s">
        <v>17</v>
      </c>
      <c r="C3" s="262"/>
      <c r="D3" s="262"/>
      <c r="E3" s="260" t="str">
        <f>'Nota de Estudiantes'!E4</f>
        <v>Identifica y formula problemas, analiza sus antecedentes y diagnostica su situación y estado.</v>
      </c>
      <c r="F3" s="247"/>
      <c r="G3" s="247"/>
      <c r="H3" s="248"/>
      <c r="I3" s="260" t="str">
        <f>'Nota de Estudiantes'!I4</f>
        <v xml:space="preserve">Propone y compara soluciones prácticas y realizables, y selecciona justificadamente la más adecuada. </v>
      </c>
      <c r="J3" s="247"/>
      <c r="K3" s="247"/>
      <c r="L3" s="248"/>
      <c r="M3" s="260" t="str">
        <f>'Nota de Estudiantes'!M4</f>
        <v>Desarrolla la solución aplicando correctamente los conceptos y métodos de las matemáticas y las ciencias.</v>
      </c>
      <c r="N3" s="247"/>
      <c r="O3" s="247"/>
      <c r="P3" s="248"/>
      <c r="Q3" s="260" t="str">
        <f>'Nota de Estudiantes'!Q4</f>
        <v xml:space="preserve">Usa los métodos, técnicas y herramientas de la Química básica y aplicada para el planteamiento, descripción y solución de problemas.    </v>
      </c>
      <c r="R3" s="247"/>
      <c r="S3" s="247"/>
      <c r="T3" s="248"/>
      <c r="U3" s="260" t="str">
        <f>'Nota de Estudiantes'!U4</f>
        <v>Interpreta requerimientos y necesidades y los traduce en especificaciones de un proyecto de diseño de Química básica o aplicada.</v>
      </c>
      <c r="V3" s="247"/>
      <c r="W3" s="247"/>
      <c r="X3" s="248"/>
      <c r="Y3" s="260" t="str">
        <f>'Nota de Estudiantes'!Y4</f>
        <v>Analiza información técnica/científica identificando las contribuciones relevantes aplicables al problema de diseño.</v>
      </c>
      <c r="Z3" s="247"/>
      <c r="AA3" s="247"/>
      <c r="AB3" s="248"/>
      <c r="AC3" s="260" t="str">
        <f>'Nota de Estudiantes'!AC4</f>
        <v>Propone alternativas de solución, y selecciona la más adecuada con criterios de sostenibilidad y racionalidad técnica y económica.</v>
      </c>
      <c r="AD3" s="247"/>
      <c r="AE3" s="247"/>
      <c r="AF3" s="248"/>
      <c r="AG3" s="260" t="str">
        <f>'Nota de Estudiantes'!AG4</f>
        <v>Desarrolla la solución haciendo uso de los métodos, técnicas, normas y estándares apropiados.</v>
      </c>
      <c r="AH3" s="247"/>
      <c r="AI3" s="247"/>
      <c r="AJ3" s="248"/>
      <c r="AK3" s="260" t="str">
        <f>'Nota de Estudiantes'!AK4</f>
        <v>Presenta y describe la solución en forma simbólica y gráfica a través de diagramas, mapas, planos, simulaciones virtuales.</v>
      </c>
      <c r="AL3" s="247"/>
      <c r="AM3" s="247"/>
      <c r="AN3" s="248"/>
      <c r="AO3" s="260" t="str">
        <f>'Nota de Estudiantes'!AO4</f>
        <v>Aplica el método científico para el desarrollo de experimentos y proyectos de investigación.</v>
      </c>
      <c r="AP3" s="247"/>
      <c r="AQ3" s="247"/>
      <c r="AR3" s="248"/>
      <c r="AS3" s="260" t="str">
        <f>'Nota de Estudiantes'!AS4</f>
        <v>Determina los objetivos y restricciones del experimento o prueba a realizar.</v>
      </c>
      <c r="AT3" s="247"/>
      <c r="AU3" s="247"/>
      <c r="AV3" s="248"/>
      <c r="AW3" s="260" t="str">
        <f>'Nota de Estudiantes'!AW4</f>
        <v>Opera y usa equipos, instrumentos y software requeridos para la práctica de la Química.</v>
      </c>
      <c r="AX3" s="247"/>
      <c r="AY3" s="247"/>
      <c r="AZ3" s="248"/>
      <c r="BA3" s="260" t="str">
        <f>'Nota de Estudiantes'!BA4</f>
        <v>Analiza, interpreta y procesa datos y resultados utilizando conceptos, métodos estadísticos y criterios adecuados.</v>
      </c>
      <c r="BB3" s="247"/>
      <c r="BC3" s="247"/>
      <c r="BD3" s="248"/>
      <c r="BE3" s="260" t="str">
        <f>'Nota de Estudiantes'!BE4</f>
        <v>Toma en consideración medidas de seguridad en el experimento o prueba a realizar.</v>
      </c>
      <c r="BF3" s="247"/>
      <c r="BG3" s="247"/>
      <c r="BH3" s="248"/>
      <c r="BI3" s="260" t="str">
        <f>'Nota de Estudiantes'!BI4</f>
        <v xml:space="preserve">Formula conclusiones lógicas y coherentes con criterio científico, y valida las hipótesis planteadas. </v>
      </c>
      <c r="BJ3" s="247"/>
      <c r="BK3" s="247"/>
      <c r="BL3" s="248"/>
      <c r="BM3" s="260" t="str">
        <f>'Nota de Estudiantes'!BM4</f>
        <v>Expresa sus ideas de forma clara y concisa utilizando el soporte tecnológico adecuado.</v>
      </c>
      <c r="BN3" s="247"/>
      <c r="BO3" s="247"/>
      <c r="BP3" s="248"/>
      <c r="BQ3" s="260" t="str">
        <f>'Nota de Estudiantes'!BQ4</f>
        <v>Elabora documentación técnica clara y precisa usando normas, simbología y terminología propios del campo de aplicación.</v>
      </c>
      <c r="BR3" s="247"/>
      <c r="BS3" s="247"/>
      <c r="BT3" s="248"/>
      <c r="BU3" s="260" t="str">
        <f>'Nota de Estudiantes'!BU4</f>
        <v>Adecúa su discurso según el tipo de audiencia para lograr el entendimiento y la interpretación esperados.</v>
      </c>
      <c r="BV3" s="247"/>
      <c r="BW3" s="247"/>
      <c r="BX3" s="248"/>
      <c r="BY3" s="260" t="str">
        <f>'Nota de Estudiantes'!BY4</f>
        <v>Comprende textos técnicos en inglés.</v>
      </c>
      <c r="BZ3" s="247"/>
      <c r="CA3" s="247"/>
      <c r="CB3" s="248"/>
      <c r="CC3" s="260" t="str">
        <f>'Nota de Estudiantes'!CC4</f>
        <v>Anticipa las implicaciones de sus decisiones y los resultados de sus acciones y proyectos tomando en consideración el interés común y el beneficio social.</v>
      </c>
      <c r="CD3" s="247"/>
      <c r="CE3" s="247"/>
      <c r="CF3" s="248"/>
      <c r="CG3" s="260" t="str">
        <f>'Nota de Estudiantes'!CG4</f>
        <v>Valora el cumplimiento puntual y responsable de sus obligaciones personales y profesionales.</v>
      </c>
      <c r="CH3" s="247"/>
      <c r="CI3" s="247"/>
      <c r="CJ3" s="248"/>
      <c r="CK3" s="260" t="str">
        <f>'Nota de Estudiantes'!CK4</f>
        <v>Respeta la propiedad intelectual y reconoce la autoría de trabajos y proyectos de otras personas.</v>
      </c>
      <c r="CL3" s="247"/>
      <c r="CM3" s="247"/>
      <c r="CN3" s="248"/>
      <c r="CO3" s="260" t="str">
        <f>'Nota de Estudiantes'!CO4</f>
        <v>Conoce y actúa de acuerdo con el código de ética de una institución reconocida en el campo de la Química.</v>
      </c>
      <c r="CP3" s="247"/>
      <c r="CQ3" s="247"/>
      <c r="CR3" s="248"/>
      <c r="CS3" s="260" t="str">
        <f>'Nota de Estudiantes'!CS4</f>
        <v>Reconoce el impacto de la Química en el progreso de la sociedad y el bienestar de las personas.</v>
      </c>
      <c r="CT3" s="247"/>
      <c r="CU3" s="247"/>
      <c r="CV3" s="248"/>
      <c r="CW3" s="260" t="str">
        <f>'Nota de Estudiantes'!CW4</f>
        <v>Valora la importancia de la Química en la creación e innovación del conocimiento, y su impacto en la economía y el desarrollo sostenible.</v>
      </c>
      <c r="CX3" s="247"/>
      <c r="CY3" s="247"/>
      <c r="CZ3" s="248"/>
      <c r="DA3" s="260" t="str">
        <f>'Nota de Estudiantes'!DA4</f>
        <v>Comprende el papel de la Química en la prevención de riesgos y la mitigación de problemas socioambientales.</v>
      </c>
      <c r="DB3" s="247"/>
      <c r="DC3" s="247"/>
      <c r="DD3" s="248"/>
      <c r="DE3" s="260" t="str">
        <f>'Nota de Estudiantes'!DE4</f>
        <v>Puede desempeñarse como líder o miembro activo de un equipo de trabajo aportando con iniciativa para lograr los objetivos y resultados propuestos.</v>
      </c>
      <c r="DF3" s="247"/>
      <c r="DG3" s="247"/>
      <c r="DH3" s="248"/>
      <c r="DI3" s="260" t="str">
        <f>'Nota de Estudiantes'!DI4</f>
        <v>Propone y acepta ideas que conduzcan al logro de objetivos y resultados.</v>
      </c>
      <c r="DJ3" s="247"/>
      <c r="DK3" s="247"/>
      <c r="DL3" s="248"/>
      <c r="DM3" s="260" t="str">
        <f>'Nota de Estudiantes'!DM4</f>
        <v>Valora las diferencias de opinión, es tolerante y respeta los acuerdos.</v>
      </c>
      <c r="DN3" s="247"/>
      <c r="DO3" s="247"/>
      <c r="DP3" s="248"/>
      <c r="DQ3" s="260" t="str">
        <f>'Nota de Estudiantes'!DQ4</f>
        <v>Determina el alcance, objetivos y restricciones de un proyecto, planifica y propone estrategias para su desarrollo.</v>
      </c>
      <c r="DR3" s="247"/>
      <c r="DS3" s="247"/>
      <c r="DT3" s="248"/>
      <c r="DU3" s="260" t="str">
        <f>'Nota de Estudiantes'!DU4</f>
        <v>Identifica las actividades de un proyecto y las prioriza para elaborar cronogramas de ejecución.</v>
      </c>
      <c r="DV3" s="247"/>
      <c r="DW3" s="247"/>
      <c r="DX3" s="248"/>
      <c r="DY3" s="260" t="str">
        <f>'Nota de Estudiantes'!DY4</f>
        <v>Identifica los recursos necesarios para desarrollar un proyecto y asegurar su ejecución.</v>
      </c>
      <c r="DZ3" s="247"/>
      <c r="EA3" s="247"/>
      <c r="EB3" s="248"/>
      <c r="EC3" s="260" t="str">
        <f>'Nota de Estudiantes'!EC4</f>
        <v>Identifica los riesgos e incertidumbres que afectan a un proyecto y propone acciones para evitar o mitigar sus efectos.</v>
      </c>
      <c r="ED3" s="247"/>
      <c r="EE3" s="247"/>
      <c r="EF3" s="248"/>
      <c r="EG3" s="260" t="str">
        <f>'Nota de Estudiantes'!EG4</f>
        <v>Identifica, prioriza y promueve el uso de materiales, tecnologías y procesos que sean ambientalmente adecuados.</v>
      </c>
      <c r="EH3" s="247"/>
      <c r="EI3" s="247"/>
      <c r="EJ3" s="248"/>
      <c r="EK3" s="260" t="str">
        <f>'Nota de Estudiantes'!EK4</f>
        <v>Hace uso racional de los recursos naturales comprendiendo su importancia en la vida de las personas y la sociedad.</v>
      </c>
      <c r="EL3" s="247"/>
      <c r="EM3" s="247"/>
      <c r="EN3" s="248"/>
      <c r="EO3" s="260" t="str">
        <f>'Nota de Estudiantes'!EO4</f>
        <v>Promueve el desarrollo sostenible en las actividades relacionadas a su carrera y respeta normas de gestión ambiental.</v>
      </c>
      <c r="EP3" s="247"/>
      <c r="EQ3" s="247"/>
      <c r="ER3" s="248"/>
      <c r="ES3" s="260">
        <f>'Nota de Estudiantes'!ES4</f>
        <v>0</v>
      </c>
      <c r="ET3" s="247"/>
      <c r="EU3" s="247"/>
      <c r="EV3" s="248"/>
      <c r="EW3" s="260" t="str">
        <f>'Nota de Estudiantes'!EW4</f>
        <v>Identifica, prioriza y promueve el uso de materiales, tecnologías y procesos que sean ambientalmente adecuados.</v>
      </c>
      <c r="EX3" s="247"/>
      <c r="EY3" s="247"/>
      <c r="EZ3" s="248"/>
      <c r="FA3" s="260" t="str">
        <f>'Nota de Estudiantes'!FA4</f>
        <v>Hace uso racional de los recursos naturales comprendiendo su importancia en la vida de las personas y la sociedad.</v>
      </c>
      <c r="FB3" s="247"/>
      <c r="FC3" s="247"/>
      <c r="FD3" s="248"/>
      <c r="FE3" s="260" t="str">
        <f>'Nota de Estudiantes'!FE4</f>
        <v>Promueve el desarrollo sostenible en las actividades relacionadas a su carrera y respeta normas de gestión ambiental.</v>
      </c>
      <c r="FF3" s="247"/>
      <c r="FG3" s="247"/>
      <c r="FH3" s="248"/>
      <c r="FI3" s="260">
        <f>'Nota de Estudiantes'!FI4</f>
        <v>0</v>
      </c>
      <c r="FJ3" s="247"/>
      <c r="FK3" s="247"/>
      <c r="FL3" s="248"/>
    </row>
    <row r="4" spans="2:168" hidden="1" x14ac:dyDescent="0.25">
      <c r="B4" s="263" t="s">
        <v>0</v>
      </c>
      <c r="C4" s="195" t="s">
        <v>3</v>
      </c>
      <c r="D4" s="43" t="s">
        <v>163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5"/>
      <c r="D5" s="43" t="s">
        <v>15</v>
      </c>
      <c r="E5" s="45" t="str">
        <f>IFERROR(VLOOKUP(E$4,'Instrumentos de Evaluación'!$E$8:$AU$86,42,FALSE),"")</f>
        <v/>
      </c>
      <c r="F5" s="45" t="str">
        <f>IFERROR(VLOOKUP(F$4,'Instrumentos de Evaluación'!$E$8:$AU$86,42,FALSE),"")</f>
        <v/>
      </c>
      <c r="G5" s="45" t="str">
        <f>IFERROR(VLOOKUP(G$4,'Instrumentos de Evaluación'!$E$8:$AU$86,42,FALSE),"")</f>
        <v/>
      </c>
      <c r="H5" s="45" t="str">
        <f>IFERROR(VLOOKUP(H$4,'Instrumentos de Evaluación'!$E$8:$AU$86,42,FALSE),"")</f>
        <v/>
      </c>
      <c r="I5" s="45" t="str">
        <f>IFERROR(VLOOKUP(I$4,'Instrumentos de Evaluación'!$F$8:$AU$86,41,FALSE),"")</f>
        <v/>
      </c>
      <c r="J5" s="45" t="str">
        <f>IFERROR(VLOOKUP(J$4,'Instrumentos de Evaluación'!$F$8:$AU$86,41,FALSE),"")</f>
        <v/>
      </c>
      <c r="K5" s="45" t="str">
        <f>IFERROR(VLOOKUP(K$4,'Instrumentos de Evaluación'!$F$8:$AU$86,41,FALSE),"")</f>
        <v/>
      </c>
      <c r="L5" s="45" t="str">
        <f>IFERROR(VLOOKUP(L$4,'Instrumentos de Evaluación'!$F$8:$AU$86,41,FALSE),"")</f>
        <v/>
      </c>
      <c r="M5" s="45" t="str">
        <f>IFERROR(VLOOKUP(M$4,'Instrumentos de Evaluación'!$G$8:$AU$86,40,FALSE),"")</f>
        <v/>
      </c>
      <c r="N5" s="45" t="str">
        <f>IFERROR(VLOOKUP(N$4,'Instrumentos de Evaluación'!$G$8:$AU$86,40,FALSE),"")</f>
        <v/>
      </c>
      <c r="O5" s="45" t="str">
        <f>IFERROR(VLOOKUP(O$4,'Instrumentos de Evaluación'!$G$8:$AU$86,40,FALSE),"")</f>
        <v/>
      </c>
      <c r="P5" s="45" t="str">
        <f>IFERROR(VLOOKUP(P$4,'Instrumentos de Evaluación'!$G$8:$AU$86,40,FALSE),"")</f>
        <v/>
      </c>
      <c r="Q5" s="45" t="str">
        <f>IFERROR(VLOOKUP(Q$4,'Instrumentos de Evaluación'!$H$8:$AU$86,39,FALSE),"")</f>
        <v/>
      </c>
      <c r="R5" s="45" t="str">
        <f>IFERROR(VLOOKUP(R$4,'Instrumentos de Evaluación'!$H$8:$AU$86,39,FALSE),"")</f>
        <v/>
      </c>
      <c r="S5" s="45" t="str">
        <f>IFERROR(VLOOKUP(S$4,'Instrumentos de Evaluación'!$H$8:$AU$86,39,FALSE),"")</f>
        <v/>
      </c>
      <c r="T5" s="45" t="str">
        <f>IFERROR(VLOOKUP(T$4,'Instrumentos de Evaluación'!$H$8:$AU$86,39,FALSE),"")</f>
        <v/>
      </c>
      <c r="U5" s="45" t="str">
        <f>IFERROR(VLOOKUP(U$4,'Instrumentos de Evaluación'!$I$8:$AU$86,38,FALSE),"")</f>
        <v/>
      </c>
      <c r="V5" s="45" t="str">
        <f>IFERROR(VLOOKUP(V$4,'Instrumentos de Evaluación'!$I$8:$AU$86,38,FALSE),"")</f>
        <v/>
      </c>
      <c r="W5" s="45" t="str">
        <f>IFERROR(VLOOKUP(W$4,'Instrumentos de Evaluación'!$I$8:$AU$86,38,FALSE),"")</f>
        <v/>
      </c>
      <c r="X5" s="45" t="str">
        <f>IFERROR(VLOOKUP(X$4,'Instrumentos de Evaluación'!$I$8:$AU$86,38,FALSE),"")</f>
        <v/>
      </c>
      <c r="Y5" s="45" t="str">
        <f>IFERROR(VLOOKUP(Y$4,'Instrumentos de Evaluación'!$J$8:$AU$86,37,FALSE),"")</f>
        <v/>
      </c>
      <c r="Z5" s="45" t="str">
        <f>IFERROR(VLOOKUP(Z$4,'Instrumentos de Evaluación'!$J$8:$AU$86,37,FALSE),"")</f>
        <v/>
      </c>
      <c r="AA5" s="45" t="str">
        <f>IFERROR(VLOOKUP(AA$4,'Instrumentos de Evaluación'!$J$8:$AU$86,37,FALSE),"")</f>
        <v/>
      </c>
      <c r="AB5" s="45" t="str">
        <f>IFERROR(VLOOKUP(AB$4,'Instrumentos de Evaluación'!$J$8:$AU$86,37,FALSE),"")</f>
        <v/>
      </c>
      <c r="AC5" s="45" t="str">
        <f>IFERROR(VLOOKUP(AC$4,'Instrumentos de Evaluación'!$K$8:$AU$86,36,FALSE),"")</f>
        <v/>
      </c>
      <c r="AD5" s="45" t="str">
        <f>IFERROR(VLOOKUP(AD$4,'Instrumentos de Evaluación'!$K$8:$AU$86,36,FALSE),"")</f>
        <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
      </c>
      <c r="BV5" s="45" t="str">
        <f>IFERROR(VLOOKUP(BV$4,'Instrumentos de Evaluación'!$Q$8:$AU$86,30,FALSE),"")</f>
        <v/>
      </c>
      <c r="BW5" s="45" t="str">
        <f>IFERROR(VLOOKUP(BW$4,'Instrumentos de Evaluación'!$Q$8:$AU$86,30,FALSE),"")</f>
        <v/>
      </c>
      <c r="BX5" s="45" t="str">
        <f>IFERROR(VLOOKUP(BX$4,'Instrumentos de Evaluación'!$Q$8:$AU$86,30,FALSE),"")</f>
        <v/>
      </c>
      <c r="BY5" s="45" t="str">
        <f>IFERROR(VLOOKUP(BY$4,'Instrumentos de Evaluación'!$R$8:$AU$86,29,FALSE),"")</f>
        <v/>
      </c>
      <c r="BZ5" s="45" t="str">
        <f>IFERROR(VLOOKUP(BZ$4,'Instrumentos de Evaluación'!$R$8:$AU$86,29,FALSE),"")</f>
        <v/>
      </c>
      <c r="CA5" s="45" t="str">
        <f>IFERROR(VLOOKUP(CA$4,'Instrumentos de Evaluación'!$R$8:$AU$86,29,FALSE),"")</f>
        <v/>
      </c>
      <c r="CB5" s="45" t="str">
        <f>IFERROR(VLOOKUP(CB$4,'Instrumentos de Evaluación'!$R$8:$AU$86,29,FALSE),"")</f>
        <v/>
      </c>
      <c r="CC5" s="45" t="str">
        <f>IFERROR(VLOOKUP(CC$4,'Instrumentos de Evaluación'!$S$8:$AU$86,28,FALSE),"")</f>
        <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
      </c>
      <c r="CT5" s="45" t="str">
        <f>IFERROR(VLOOKUP(CT$4,'Instrumentos de Evaluación'!$W$8:$AU$86,24,FALSE),"")</f>
        <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3"/>
      <c r="C6" s="195"/>
      <c r="D6" s="43" t="s">
        <v>16</v>
      </c>
      <c r="E6" s="42" t="str">
        <f>IFERROR(VLOOKUP(E$4,'Instrumentos de Evaluación'!$E$8:$AU$86,43,FALSE),"")</f>
        <v/>
      </c>
      <c r="F6" s="42" t="str">
        <f>IFERROR(VLOOKUP(F$4,'Instrumentos de Evaluación'!$E$8:$AU$86,43,FALSE),"")</f>
        <v/>
      </c>
      <c r="G6" s="42" t="str">
        <f>IFERROR(VLOOKUP(G$4,'Instrumentos de Evaluación'!$E$8:$AU$86,43,FALSE),"")</f>
        <v/>
      </c>
      <c r="H6" s="42" t="str">
        <f>IFERROR(VLOOKUP(H$4,'Instrumentos de Evaluación'!$E$8:$AU$86,43,FALSE),"")</f>
        <v/>
      </c>
      <c r="I6" s="45" t="str">
        <f>IFERROR(VLOOKUP(I$4,'Instrumentos de Evaluación'!$F$8:$AU$86,42,FALSE),"")</f>
        <v/>
      </c>
      <c r="J6" s="45" t="str">
        <f>IFERROR(VLOOKUP(J$4,'Instrumentos de Evaluación'!$F$8:$AU$86,42,FALSE),"")</f>
        <v/>
      </c>
      <c r="K6" s="45" t="str">
        <f>IFERROR(VLOOKUP(K$4,'Instrumentos de Evaluación'!$F$8:$AU$86,42,FALSE),"")</f>
        <v/>
      </c>
      <c r="L6" s="45" t="str">
        <f>IFERROR(VLOOKUP(L$4,'Instrumentos de Evaluación'!$F$8:$AU$86,42,FALSE),"")</f>
        <v/>
      </c>
      <c r="M6" s="45" t="str">
        <f>IFERROR(VLOOKUP(M$4,'Instrumentos de Evaluación'!$G$8:$AU$86,41,FALSE),"")</f>
        <v/>
      </c>
      <c r="N6" s="45" t="str">
        <f>IFERROR(VLOOKUP(N$4,'Instrumentos de Evaluación'!$G$8:$AU$86,41,FALSE),"")</f>
        <v/>
      </c>
      <c r="O6" s="45" t="str">
        <f>IFERROR(VLOOKUP(O$4,'Instrumentos de Evaluación'!$G$8:$AU$86,41,FALSE),"")</f>
        <v/>
      </c>
      <c r="P6" s="45" t="str">
        <f>IFERROR(VLOOKUP(P$4,'Instrumentos de Evaluación'!$G$8:$AU$86,41,FALSE),"")</f>
        <v/>
      </c>
      <c r="Q6" s="45" t="str">
        <f>IFERROR(VLOOKUP(Q$4,'Instrumentos de Evaluación'!$H$8:$AU$86,40,FALSE),"")</f>
        <v/>
      </c>
      <c r="R6" s="45" t="str">
        <f>IFERROR(VLOOKUP(R$4,'Instrumentos de Evaluación'!$H$8:$AU$86,40,FALSE),"")</f>
        <v/>
      </c>
      <c r="S6" s="45" t="str">
        <f>IFERROR(VLOOKUP(S$4,'Instrumentos de Evaluación'!$H$8:$AU$86,40,FALSE),"")</f>
        <v/>
      </c>
      <c r="T6" s="45" t="str">
        <f>IFERROR(VLOOKUP(T$4,'Instrumentos de Evaluación'!$H$8:$AU$86,40,FALSE),"")</f>
        <v/>
      </c>
      <c r="U6" s="45" t="str">
        <f>IFERROR(VLOOKUP(U$4,'Instrumentos de Evaluación'!$I$8:$AU$86,39,FALSE),"")</f>
        <v/>
      </c>
      <c r="V6" s="45" t="str">
        <f>IFERROR(VLOOKUP(V$4,'Instrumentos de Evaluación'!$I$8:$AU$86,39,FALSE),"")</f>
        <v/>
      </c>
      <c r="W6" s="45" t="str">
        <f>IFERROR(VLOOKUP(W$4,'Instrumentos de Evaluación'!$I$8:$AU$86,39,FALSE),"")</f>
        <v/>
      </c>
      <c r="X6" s="45" t="str">
        <f>IFERROR(VLOOKUP(X$4,'Instrumentos de Evaluación'!$I$8:$AU$86,39,FALSE),"")</f>
        <v/>
      </c>
      <c r="Y6" s="45" t="str">
        <f>IFERROR(VLOOKUP(Y$4,'Instrumentos de Evaluación'!$J$8:$AU$86,38,FALSE),"")</f>
        <v/>
      </c>
      <c r="Z6" s="45" t="str">
        <f>IFERROR(VLOOKUP(Z$4,'Instrumentos de Evaluación'!$J$8:$AU$86,38,FALSE),"")</f>
        <v/>
      </c>
      <c r="AA6" s="45" t="str">
        <f>IFERROR(VLOOKUP(AA$4,'Instrumentos de Evaluación'!$J$8:$AU$86,38,FALSE),"")</f>
        <v/>
      </c>
      <c r="AB6" s="45" t="str">
        <f>IFERROR(VLOOKUP(AB$4,'Instrumentos de Evaluación'!$J$8:$AU$86,38,FALSE),"")</f>
        <v/>
      </c>
      <c r="AC6" s="45" t="str">
        <f>IFERROR(VLOOKUP(AC$4,'Instrumentos de Evaluación'!$K$8:$AU$86,37,FALSE),"")</f>
        <v/>
      </c>
      <c r="AD6" s="45" t="str">
        <f>IFERROR(VLOOKUP(AD$4,'Instrumentos de Evaluación'!$K$8:$AU$86,37,FALSE),"")</f>
        <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t="str">
        <f>IFERROR(VLOOKUP(AK$4,'Instrumentos de Evaluación'!$M$8:$AU$86,35,FALSE),"")</f>
        <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t="str">
        <f>IFERROR(VLOOKUP(AS$4,'Instrumentos de Evaluación'!$O$8:$AU$86,33,FALSE),"")</f>
        <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t="str">
        <f>IFERROR(VLOOKUP(BA$4,'Instrumentos de Evaluación'!$AK$8:$AU$86,11,FALSE),"")</f>
        <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t="str">
        <f>IFERROR(VLOOKUP(BQ$4,'Instrumentos de Evaluación'!$AO$8:$AU$86,7,FALSE),"")</f>
        <v/>
      </c>
      <c r="BR6" s="45" t="str">
        <f>IFERROR(VLOOKUP(BR$4,'Instrumentos de Evaluación'!$AO$8:$AU$86,7,FALSE),"")</f>
        <v/>
      </c>
      <c r="BS6" s="45" t="str">
        <f>IFERROR(VLOOKUP(BS$4,'Instrumentos de Evaluación'!$AO$8:$AU$86,7,FALSE),"")</f>
        <v/>
      </c>
      <c r="BT6" s="45" t="str">
        <f>IFERROR(VLOOKUP(BT$4,'Instrumentos de Evaluación'!$AO$8:$AU$86,7,FALSE),"")</f>
        <v/>
      </c>
      <c r="BU6" s="45" t="str">
        <f>IFERROR(VLOOKUP(BU$4,'Instrumentos de Evaluación'!$Q$8:$AU$86,31,FALSE),"")</f>
        <v/>
      </c>
      <c r="BV6" s="45" t="str">
        <f>IFERROR(VLOOKUP(BV$4,'Instrumentos de Evaluación'!$Q$8:$AU$86,31,FALSE),"")</f>
        <v/>
      </c>
      <c r="BW6" s="45" t="str">
        <f>IFERROR(VLOOKUP(BW$4,'Instrumentos de Evaluación'!$Q$8:$AU$86,31,FALSE),"")</f>
        <v/>
      </c>
      <c r="BX6" s="45" t="str">
        <f>IFERROR(VLOOKUP(BX$4,'Instrumentos de Evaluación'!$Q$8:$AU$86,31,FALSE),"")</f>
        <v/>
      </c>
      <c r="BY6" s="45" t="str">
        <f>IFERROR(VLOOKUP(BY$4,'Instrumentos de Evaluación'!$R$8:$AU$86,30,FALSE),"")</f>
        <v/>
      </c>
      <c r="BZ6" s="45" t="str">
        <f>IFERROR(VLOOKUP(BZ$4,'Instrumentos de Evaluación'!$R$8:$AU$86,30,FALSE),"")</f>
        <v/>
      </c>
      <c r="CA6" s="45" t="str">
        <f>IFERROR(VLOOKUP(CA$4,'Instrumentos de Evaluación'!$R$8:$AU$86,30,FALSE),"")</f>
        <v/>
      </c>
      <c r="CB6" s="45" t="str">
        <f>IFERROR(VLOOKUP(CB$4,'Instrumentos de Evaluación'!$R$8:$AU$86,30,FALSE),"")</f>
        <v/>
      </c>
      <c r="CC6" s="45" t="str">
        <f>IFERROR(VLOOKUP(CC$4,'Instrumentos de Evaluación'!$S$8:$AU$86,29,FALSE),"")</f>
        <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t="str">
        <f>IFERROR(VLOOKUP(CO$4,'Instrumentos de Evaluación'!$V$8:$AU$86,26,FALSE),"")</f>
        <v/>
      </c>
      <c r="CP6" s="45" t="str">
        <f>IFERROR(VLOOKUP(CP$4,'Instrumentos de Evaluación'!$V$8:$AU$86,26,FALSE),"")</f>
        <v/>
      </c>
      <c r="CQ6" s="45" t="str">
        <f>IFERROR(VLOOKUP(CQ$4,'Instrumentos de Evaluación'!$V$8:$AU$86,26,FALSE),"")</f>
        <v/>
      </c>
      <c r="CR6" s="45" t="str">
        <f>IFERROR(VLOOKUP(CR$4,'Instrumentos de Evaluación'!$V$8:$AU$86,26,FALSE),"")</f>
        <v/>
      </c>
      <c r="CS6" s="45" t="str">
        <f>IFERROR(VLOOKUP(CS$4,'Instrumentos de Evaluación'!$W$8:$AU$86,25,FALSE),"")</f>
        <v/>
      </c>
      <c r="CT6" s="45" t="str">
        <f>IFERROR(VLOOKUP(CT$4,'Instrumentos de Evaluación'!$W$8:$AU$86,25,FALSE),"")</f>
        <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e" vm="2">
        <f>IF(ISBLANK('Nota de Estudiantes'!B7),"",'Nota de Estudiantes'!B7)</f>
        <v>#VALUE!</v>
      </c>
      <c r="C7" s="46" t="str">
        <f>IF(ISBLANK('Nota de Estudiantes'!C7),"",'Nota de Estudiantes'!C7)</f>
        <v/>
      </c>
      <c r="D7" s="42" t="str">
        <f>IF(ISBLANK('Nota de Estudiantes'!D7),"",'Nota de Estudiantes'!D7)</f>
        <v/>
      </c>
      <c r="E7" s="47" t="str">
        <f>IF(ISBLANK('Nota de Estudiantes'!E7),"",IF(E$6="","Falta",20*'Nota de Estudiantes'!E7/E$6))</f>
        <v/>
      </c>
      <c r="F7" s="47" t="str">
        <f>IF(ISBLANK('Nota de Estudiantes'!F7),"",IF(F$6="","Falta",20*'Nota de Estudiantes'!F7/F$6))</f>
        <v/>
      </c>
      <c r="G7" s="47" t="str">
        <f>IF(ISBLANK('Nota de Estudiantes'!G7),"",IF(G$6="","Falta",20*'Nota de Estudiantes'!G7/G$6))</f>
        <v/>
      </c>
      <c r="H7" s="47" t="str">
        <f>IF(ISBLANK('Nota de Estudiantes'!H7),"",IF(H$6="","Falta",20*'Nota de Estudiantes'!H7/H$6))</f>
        <v/>
      </c>
      <c r="I7" s="47" t="str">
        <f>IF(ISBLANK('Nota de Estudiantes'!I7),"",IF(I$6="","Falta",20*'Nota de Estudiantes'!I7/I$6))</f>
        <v/>
      </c>
      <c r="J7" s="47" t="str">
        <f>IF(ISBLANK('Nota de Estudiantes'!J7),"",IF(J$6="","Falta",20*'Nota de Estudiantes'!J7/J$6))</f>
        <v/>
      </c>
      <c r="K7" s="47" t="str">
        <f>IF(ISBLANK('Nota de Estudiantes'!K7),"",IF(K$6="","Falta",20*'Nota de Estudiantes'!K7/K$6))</f>
        <v/>
      </c>
      <c r="L7" s="47" t="str">
        <f>IF(ISBLANK('Nota de Estudiantes'!L7),"",IF(L$6="","Falta",20*'Nota de Estudiantes'!L7/L$6))</f>
        <v/>
      </c>
      <c r="M7" s="47" t="str">
        <f>IF(ISBLANK('Nota de Estudiantes'!M7),"",IF(M$6="","Falta",20*'Nota de Estudiantes'!M7/M$6))</f>
        <v/>
      </c>
      <c r="N7" s="47" t="str">
        <f>IF(ISBLANK('Nota de Estudiantes'!N7),"",IF(N$6="","Falta",20*'Nota de Estudiantes'!N7/N$6))</f>
        <v/>
      </c>
      <c r="O7" s="47" t="str">
        <f>IF(ISBLANK('Nota de Estudiantes'!O7),"",IF(O$6="","Falta",20*'Nota de Estudiantes'!O7/O$6))</f>
        <v/>
      </c>
      <c r="P7" s="47" t="str">
        <f>IF(ISBLANK('Nota de Estudiantes'!P7),"",IF(P$6="","Falta",20*'Nota de Estudiantes'!P7/P$6))</f>
        <v/>
      </c>
      <c r="Q7" s="47" t="str">
        <f>IF(ISBLANK('Nota de Estudiantes'!Q7),"",IF(Q$6="","Falta",20*'Nota de Estudiantes'!Q7/Q$6))</f>
        <v/>
      </c>
      <c r="R7" s="47" t="str">
        <f>IF(ISBLANK('Nota de Estudiantes'!R7),"",IF(R$6="","Falta",20*'Nota de Estudiantes'!R7/R$6))</f>
        <v/>
      </c>
      <c r="S7" s="47" t="str">
        <f>IF(ISBLANK('Nota de Estudiantes'!S7),"",IF(S$6="","Falta",20*'Nota de Estudiantes'!S7/S$6))</f>
        <v/>
      </c>
      <c r="T7" s="47" t="str">
        <f>IF(ISBLANK('Nota de Estudiantes'!T7),"",IF(T$6="","Falta",20*'Nota de Estudiantes'!T7/T$6))</f>
        <v/>
      </c>
      <c r="U7" s="47" t="str">
        <f>IF(ISBLANK('Nota de Estudiantes'!U7),"",IF(U$6="","Falta",20*'Nota de Estudiantes'!U7/U$6))</f>
        <v/>
      </c>
      <c r="V7" s="47" t="str">
        <f>IF(ISBLANK('Nota de Estudiantes'!V7),"",IF(V$6="","Falta",20*'Nota de Estudiantes'!V7/V$6))</f>
        <v/>
      </c>
      <c r="W7" s="47" t="str">
        <f>IF(ISBLANK('Nota de Estudiantes'!W7),"",IF(W$6="","Falta",20*'Nota de Estudiantes'!W7/W$6))</f>
        <v/>
      </c>
      <c r="X7" s="47" t="str">
        <f>IF(ISBLANK('Nota de Estudiantes'!X7),"",IF(X$6="","Falta",20*'Nota de Estudiantes'!X7/X$6))</f>
        <v/>
      </c>
      <c r="Y7" s="47" t="str">
        <f>IF(ISBLANK('Nota de Estudiantes'!Y7),"",IF(Y$6="","Falta",20*'Nota de Estudiantes'!Y7/Y$6))</f>
        <v/>
      </c>
      <c r="Z7" s="47" t="str">
        <f>IF(ISBLANK('Nota de Estudiantes'!Z7),"",IF(Z$6="","Falta",20*'Nota de Estudiantes'!Z7/Z$6))</f>
        <v/>
      </c>
      <c r="AA7" s="47" t="str">
        <f>IF(ISBLANK('Nota de Estudiantes'!AA7),"",IF(AA$6="","Falta",20*'Nota de Estudiantes'!AA7/AA$6))</f>
        <v/>
      </c>
      <c r="AB7" s="47" t="str">
        <f>IF(ISBLANK('Nota de Estudiantes'!AB7),"",IF(AB$6="","Falta",20*'Nota de Estudiantes'!AB7/AB$6))</f>
        <v/>
      </c>
      <c r="AC7" s="47" t="str">
        <f>IF(ISBLANK('Nota de Estudiantes'!AC7),"",IF(AC$6="","Falta",20*'Nota de Estudiantes'!AC7/AC$6))</f>
        <v/>
      </c>
      <c r="AD7" s="47" t="str">
        <f>IF(ISBLANK('Nota de Estudiantes'!AD7),"",IF(AD$6="","Falta",20*'Nota de Estudiantes'!AD7/AD$6))</f>
        <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t="str">
        <f>IF(ISBLANK('Nota de Estudiantes'!AK7),"",IF(AK$6="","Falta",20*'Nota de Estudiantes'!AK7/AK$6))</f>
        <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t="str">
        <f>IF(ISBLANK('Nota de Estudiantes'!AS7),"",IF(AS$6="","Falta",20*'Nota de Estudiantes'!AS7/AS$6))</f>
        <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t="str">
        <f>IF(ISBLANK('Nota de Estudiantes'!BA7),"",IF(BA$6="","Falta",20*'Nota de Estudiantes'!BA7/BA$6))</f>
        <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t="str">
        <f>IF(ISBLANK('Nota de Estudiantes'!BQ7),"",IF(BQ$6="","Falta",20*'Nota de Estudiantes'!BQ7/BQ$6))</f>
        <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t="str">
        <f>IF(ISBLANK('Nota de Estudiantes'!BU7),"",IF(BU$6="","Falta",20*'Nota de Estudiantes'!BU7/BU$6))</f>
        <v/>
      </c>
      <c r="BV7" s="47" t="str">
        <f>IF(ISBLANK('Nota de Estudiantes'!BV7),"",IF(BV$6="","Falta",20*'Nota de Estudiantes'!BV7/BV$6))</f>
        <v/>
      </c>
      <c r="BW7" s="47" t="str">
        <f>IF(ISBLANK('Nota de Estudiantes'!BW7),"",IF(BW$6="","Falta",20*'Nota de Estudiantes'!BW7/BW$6))</f>
        <v/>
      </c>
      <c r="BX7" s="47" t="str">
        <f>IF(ISBLANK('Nota de Estudiantes'!BX7),"",IF(BX$6="","Falta",20*'Nota de Estudiantes'!BX7/BX$6))</f>
        <v/>
      </c>
      <c r="BY7" s="47" t="str">
        <f>IF(ISBLANK('Nota de Estudiantes'!BY7),"",IF(BY$6="","Falta",20*'Nota de Estudiantes'!BY7/BY$6))</f>
        <v/>
      </c>
      <c r="BZ7" s="47" t="str">
        <f>IF(ISBLANK('Nota de Estudiantes'!BZ7),"",IF(BZ$6="","Falta",20*'Nota de Estudiantes'!BZ7/BZ$6))</f>
        <v/>
      </c>
      <c r="CA7" s="47" t="str">
        <f>IF(ISBLANK('Nota de Estudiantes'!CA7),"",IF(CA$6="","Falta",20*'Nota de Estudiantes'!CA7/CA$6))</f>
        <v/>
      </c>
      <c r="CB7" s="47" t="str">
        <f>IF(ISBLANK('Nota de Estudiantes'!CB7),"",IF(CB$6="","Falta",20*'Nota de Estudiantes'!CB7/CB$6))</f>
        <v/>
      </c>
      <c r="CC7" s="47" t="str">
        <f>IF(ISBLANK('Nota de Estudiantes'!CC7),"",IF(CC$6="","Falta",20*'Nota de Estudiantes'!CC7/CC$6))</f>
        <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t="str">
        <f>IF(ISBLANK('Nota de Estudiantes'!CO7),"",IF(CO$6="","Falta",20*'Nota de Estudiantes'!CO7/CO$6))</f>
        <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t="str">
        <f>IF(ISBLANK('Nota de Estudiantes'!CS7),"",IF(CS$6="","Falta",20*'Nota de Estudiantes'!CS7/CS$6))</f>
        <v/>
      </c>
      <c r="CT7" s="47" t="str">
        <f>IF(ISBLANK('Nota de Estudiantes'!CT7),"",IF(CT$6="","Falta",20*'Nota de Estudiantes'!CT7/CT$6))</f>
        <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
      </c>
      <c r="C8" s="46" t="str">
        <f>IF(ISBLANK('Nota de Estudiantes'!C8),"",'Nota de Estudiantes'!C8)</f>
        <v/>
      </c>
      <c r="D8" s="42" t="str">
        <f>IF(ISBLANK('Nota de Estudiantes'!D8),"",'Nota de Estudiantes'!D8)</f>
        <v/>
      </c>
      <c r="E8" s="47" t="str">
        <f>IF(ISBLANK('Nota de Estudiantes'!E8),"",IF(E$6="","Falta",20*'Nota de Estudiantes'!E8/E$6))</f>
        <v/>
      </c>
      <c r="F8" s="47" t="str">
        <f>IF(ISBLANK('Nota de Estudiantes'!F8),"",IF(F$6="","Falta",20*'Nota de Estudiantes'!F8/F$6))</f>
        <v/>
      </c>
      <c r="G8" s="47" t="str">
        <f>IF(ISBLANK('Nota de Estudiantes'!G8),"",IF(G$6="","Falta",20*'Nota de Estudiantes'!G8/G$6))</f>
        <v/>
      </c>
      <c r="H8" s="47" t="str">
        <f>IF(ISBLANK('Nota de Estudiantes'!H8),"",IF(H$6="","Falta",20*'Nota de Estudiantes'!H8/H$6))</f>
        <v/>
      </c>
      <c r="I8" s="47" t="str">
        <f>IF(ISBLANK('Nota de Estudiantes'!I8),"",IF(I$6="","Falta",20*'Nota de Estudiantes'!I8/I$6))</f>
        <v/>
      </c>
      <c r="J8" s="47" t="str">
        <f>IF(ISBLANK('Nota de Estudiantes'!J8),"",IF(J$6="","Falta",20*'Nota de Estudiantes'!J8/J$6))</f>
        <v/>
      </c>
      <c r="K8" s="47" t="str">
        <f>IF(ISBLANK('Nota de Estudiantes'!K8),"",IF(K$6="","Falta",20*'Nota de Estudiantes'!K8/K$6))</f>
        <v/>
      </c>
      <c r="L8" s="47" t="str">
        <f>IF(ISBLANK('Nota de Estudiantes'!L8),"",IF(L$6="","Falta",20*'Nota de Estudiantes'!L8/L$6))</f>
        <v/>
      </c>
      <c r="M8" s="47" t="str">
        <f>IF(ISBLANK('Nota de Estudiantes'!M8),"",IF(M$6="","Falta",20*'Nota de Estudiantes'!M8/M$6))</f>
        <v/>
      </c>
      <c r="N8" s="47" t="str">
        <f>IF(ISBLANK('Nota de Estudiantes'!N8),"",IF(N$6="","Falta",20*'Nota de Estudiantes'!N8/N$6))</f>
        <v/>
      </c>
      <c r="O8" s="47" t="str">
        <f>IF(ISBLANK('Nota de Estudiantes'!O8),"",IF(O$6="","Falta",20*'Nota de Estudiantes'!O8/O$6))</f>
        <v/>
      </c>
      <c r="P8" s="47" t="str">
        <f>IF(ISBLANK('Nota de Estudiantes'!P8),"",IF(P$6="","Falta",20*'Nota de Estudiantes'!P8/P$6))</f>
        <v/>
      </c>
      <c r="Q8" s="47" t="str">
        <f>IF(ISBLANK('Nota de Estudiantes'!Q8),"",IF(Q$6="","Falta",20*'Nota de Estudiantes'!Q8/Q$6))</f>
        <v/>
      </c>
      <c r="R8" s="47" t="str">
        <f>IF(ISBLANK('Nota de Estudiantes'!R8),"",IF(R$6="","Falta",20*'Nota de Estudiantes'!R8/R$6))</f>
        <v/>
      </c>
      <c r="S8" s="47" t="str">
        <f>IF(ISBLANK('Nota de Estudiantes'!S8),"",IF(S$6="","Falta",20*'Nota de Estudiantes'!S8/S$6))</f>
        <v/>
      </c>
      <c r="T8" s="47" t="str">
        <f>IF(ISBLANK('Nota de Estudiantes'!T8),"",IF(T$6="","Falta",20*'Nota de Estudiantes'!T8/T$6))</f>
        <v/>
      </c>
      <c r="U8" s="47" t="str">
        <f>IF(ISBLANK('Nota de Estudiantes'!U8),"",IF(U$6="","Falta",20*'Nota de Estudiantes'!U8/U$6))</f>
        <v/>
      </c>
      <c r="V8" s="47" t="str">
        <f>IF(ISBLANK('Nota de Estudiantes'!V8),"",IF(V$6="","Falta",20*'Nota de Estudiantes'!V8/V$6))</f>
        <v/>
      </c>
      <c r="W8" s="47" t="str">
        <f>IF(ISBLANK('Nota de Estudiantes'!W8),"",IF(W$6="","Falta",20*'Nota de Estudiantes'!W8/W$6))</f>
        <v/>
      </c>
      <c r="X8" s="47" t="str">
        <f>IF(ISBLANK('Nota de Estudiantes'!X8),"",IF(X$6="","Falta",20*'Nota de Estudiantes'!X8/X$6))</f>
        <v/>
      </c>
      <c r="Y8" s="47" t="str">
        <f>IF(ISBLANK('Nota de Estudiantes'!Y8),"",IF(Y$6="","Falta",20*'Nota de Estudiantes'!Y8/Y$6))</f>
        <v/>
      </c>
      <c r="Z8" s="47" t="str">
        <f>IF(ISBLANK('Nota de Estudiantes'!Z8),"",IF(Z$6="","Falta",20*'Nota de Estudiantes'!Z8/Z$6))</f>
        <v/>
      </c>
      <c r="AA8" s="47" t="str">
        <f>IF(ISBLANK('Nota de Estudiantes'!AA8),"",IF(AA$6="","Falta",20*'Nota de Estudiantes'!AA8/AA$6))</f>
        <v/>
      </c>
      <c r="AB8" s="47" t="str">
        <f>IF(ISBLANK('Nota de Estudiantes'!AB8),"",IF(AB$6="","Falta",20*'Nota de Estudiantes'!AB8/AB$6))</f>
        <v/>
      </c>
      <c r="AC8" s="47" t="str">
        <f>IF(ISBLANK('Nota de Estudiantes'!AC8),"",IF(AC$6="","Falta",20*'Nota de Estudiantes'!AC8/AC$6))</f>
        <v/>
      </c>
      <c r="AD8" s="47" t="str">
        <f>IF(ISBLANK('Nota de Estudiantes'!AD8),"",IF(AD$6="","Falta",20*'Nota de Estudiantes'!AD8/AD$6))</f>
        <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t="str">
        <f>IF(ISBLANK('Nota de Estudiantes'!AK8),"",IF(AK$6="","Falta",20*'Nota de Estudiantes'!AK8/AK$6))</f>
        <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t="str">
        <f>IF(ISBLANK('Nota de Estudiantes'!AS8),"",IF(AS$6="","Falta",20*'Nota de Estudiantes'!AS8/AS$6))</f>
        <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t="str">
        <f>IF(ISBLANK('Nota de Estudiantes'!BA8),"",IF(BA$6="","Falta",20*'Nota de Estudiantes'!BA8/BA$6))</f>
        <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t="str">
        <f>IF(ISBLANK('Nota de Estudiantes'!BQ8),"",IF(BQ$6="","Falta",20*'Nota de Estudiantes'!BQ8/BQ$6))</f>
        <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t="str">
        <f>IF(ISBLANK('Nota de Estudiantes'!BU8),"",IF(BU$6="","Falta",20*'Nota de Estudiantes'!BU8/BU$6))</f>
        <v/>
      </c>
      <c r="BV8" s="47" t="str">
        <f>IF(ISBLANK('Nota de Estudiantes'!BV8),"",IF(BV$6="","Falta",20*'Nota de Estudiantes'!BV8/BV$6))</f>
        <v/>
      </c>
      <c r="BW8" s="47" t="str">
        <f>IF(ISBLANK('Nota de Estudiantes'!BW8),"",IF(BW$6="","Falta",20*'Nota de Estudiantes'!BW8/BW$6))</f>
        <v/>
      </c>
      <c r="BX8" s="47" t="str">
        <f>IF(ISBLANK('Nota de Estudiantes'!BX8),"",IF(BX$6="","Falta",20*'Nota de Estudiantes'!BX8/BX$6))</f>
        <v/>
      </c>
      <c r="BY8" s="47" t="str">
        <f>IF(ISBLANK('Nota de Estudiantes'!BY8),"",IF(BY$6="","Falta",20*'Nota de Estudiantes'!BY8/BY$6))</f>
        <v/>
      </c>
      <c r="BZ8" s="47" t="str">
        <f>IF(ISBLANK('Nota de Estudiantes'!BZ8),"",IF(BZ$6="","Falta",20*'Nota de Estudiantes'!BZ8/BZ$6))</f>
        <v/>
      </c>
      <c r="CA8" s="47" t="str">
        <f>IF(ISBLANK('Nota de Estudiantes'!CA8),"",IF(CA$6="","Falta",20*'Nota de Estudiantes'!CA8/CA$6))</f>
        <v/>
      </c>
      <c r="CB8" s="47" t="str">
        <f>IF(ISBLANK('Nota de Estudiantes'!CB8),"",IF(CB$6="","Falta",20*'Nota de Estudiantes'!CB8/CB$6))</f>
        <v/>
      </c>
      <c r="CC8" s="47" t="str">
        <f>IF(ISBLANK('Nota de Estudiantes'!CC8),"",IF(CC$6="","Falta",20*'Nota de Estudiantes'!CC8/CC$6))</f>
        <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t="str">
        <f>IF(ISBLANK('Nota de Estudiantes'!CO8),"",IF(CO$6="","Falta",20*'Nota de Estudiantes'!CO8/CO$6))</f>
        <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t="str">
        <f>IF(ISBLANK('Nota de Estudiantes'!CS8),"",IF(CS$6="","Falta",20*'Nota de Estudiantes'!CS8/CS$6))</f>
        <v/>
      </c>
      <c r="CT8" s="47" t="str">
        <f>IF(ISBLANK('Nota de Estudiantes'!CT8),"",IF(CT$6="","Falta",20*'Nota de Estudiantes'!CT8/CT$6))</f>
        <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
      </c>
      <c r="C9" s="46" t="str">
        <f>IF(ISBLANK('Nota de Estudiantes'!C9),"",'Nota de Estudiantes'!C9)</f>
        <v/>
      </c>
      <c r="D9" s="42" t="str">
        <f>IF(ISBLANK('Nota de Estudiantes'!D9),"",'Nota de Estudiantes'!D9)</f>
        <v/>
      </c>
      <c r="E9" s="47" t="str">
        <f>IF(ISBLANK('Nota de Estudiantes'!E9),"",IF(E$6="","Falta",20*'Nota de Estudiantes'!E9/E$6))</f>
        <v/>
      </c>
      <c r="F9" s="47" t="str">
        <f>IF(ISBLANK('Nota de Estudiantes'!F9),"",IF(F$6="","Falta",20*'Nota de Estudiantes'!F9/F$6))</f>
        <v/>
      </c>
      <c r="G9" s="47" t="str">
        <f>IF(ISBLANK('Nota de Estudiantes'!G9),"",IF(G$6="","Falta",20*'Nota de Estudiantes'!G9/G$6))</f>
        <v/>
      </c>
      <c r="H9" s="47" t="str">
        <f>IF(ISBLANK('Nota de Estudiantes'!H9),"",IF(H$6="","Falta",20*'Nota de Estudiantes'!H9/H$6))</f>
        <v/>
      </c>
      <c r="I9" s="47" t="str">
        <f>IF(ISBLANK('Nota de Estudiantes'!I9),"",IF(I$6="","Falta",20*'Nota de Estudiantes'!I9/I$6))</f>
        <v/>
      </c>
      <c r="J9" s="47" t="str">
        <f>IF(ISBLANK('Nota de Estudiantes'!J9),"",IF(J$6="","Falta",20*'Nota de Estudiantes'!J9/J$6))</f>
        <v/>
      </c>
      <c r="K9" s="47" t="str">
        <f>IF(ISBLANK('Nota de Estudiantes'!K9),"",IF(K$6="","Falta",20*'Nota de Estudiantes'!K9/K$6))</f>
        <v/>
      </c>
      <c r="L9" s="47" t="str">
        <f>IF(ISBLANK('Nota de Estudiantes'!L9),"",IF(L$6="","Falta",20*'Nota de Estudiantes'!L9/L$6))</f>
        <v/>
      </c>
      <c r="M9" s="47" t="str">
        <f>IF(ISBLANK('Nota de Estudiantes'!M9),"",IF(M$6="","Falta",20*'Nota de Estudiantes'!M9/M$6))</f>
        <v/>
      </c>
      <c r="N9" s="47" t="str">
        <f>IF(ISBLANK('Nota de Estudiantes'!N9),"",IF(N$6="","Falta",20*'Nota de Estudiantes'!N9/N$6))</f>
        <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t="str">
        <f>IF(ISBLANK('Nota de Estudiantes'!U9),"",IF(U$6="","Falta",20*'Nota de Estudiantes'!U9/U$6))</f>
        <v/>
      </c>
      <c r="V9" s="47" t="str">
        <f>IF(ISBLANK('Nota de Estudiantes'!V9),"",IF(V$6="","Falta",20*'Nota de Estudiantes'!V9/V$6))</f>
        <v/>
      </c>
      <c r="W9" s="47" t="str">
        <f>IF(ISBLANK('Nota de Estudiantes'!W9),"",IF(W$6="","Falta",20*'Nota de Estudiantes'!W9/W$6))</f>
        <v/>
      </c>
      <c r="X9" s="47" t="str">
        <f>IF(ISBLANK('Nota de Estudiantes'!X9),"",IF(X$6="","Falta",20*'Nota de Estudiantes'!X9/X$6))</f>
        <v/>
      </c>
      <c r="Y9" s="47" t="str">
        <f>IF(ISBLANK('Nota de Estudiantes'!Y9),"",IF(Y$6="","Falta",20*'Nota de Estudiantes'!Y9/Y$6))</f>
        <v/>
      </c>
      <c r="Z9" s="47" t="str">
        <f>IF(ISBLANK('Nota de Estudiantes'!Z9),"",IF(Z$6="","Falta",20*'Nota de Estudiantes'!Z9/Z$6))</f>
        <v/>
      </c>
      <c r="AA9" s="47" t="str">
        <f>IF(ISBLANK('Nota de Estudiantes'!AA9),"",IF(AA$6="","Falta",20*'Nota de Estudiantes'!AA9/AA$6))</f>
        <v/>
      </c>
      <c r="AB9" s="47" t="str">
        <f>IF(ISBLANK('Nota de Estudiantes'!AB9),"",IF(AB$6="","Falta",20*'Nota de Estudiantes'!AB9/AB$6))</f>
        <v/>
      </c>
      <c r="AC9" s="47" t="str">
        <f>IF(ISBLANK('Nota de Estudiantes'!AC9),"",IF(AC$6="","Falta",20*'Nota de Estudiantes'!AC9/AC$6))</f>
        <v/>
      </c>
      <c r="AD9" s="47" t="str">
        <f>IF(ISBLANK('Nota de Estudiantes'!AD9),"",IF(AD$6="","Falta",20*'Nota de Estudiantes'!AD9/AD$6))</f>
        <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t="str">
        <f>IF(ISBLANK('Nota de Estudiantes'!AK9),"",IF(AK$6="","Falta",20*'Nota de Estudiantes'!AK9/AK$6))</f>
        <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t="str">
        <f>IF(ISBLANK('Nota de Estudiantes'!AS9),"",IF(AS$6="","Falta",20*'Nota de Estudiantes'!AS9/AS$6))</f>
        <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t="str">
        <f>IF(ISBLANK('Nota de Estudiantes'!BA9),"",IF(BA$6="","Falta",20*'Nota de Estudiantes'!BA9/BA$6))</f>
        <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t="str">
        <f>IF(ISBLANK('Nota de Estudiantes'!BQ9),"",IF(BQ$6="","Falta",20*'Nota de Estudiantes'!BQ9/BQ$6))</f>
        <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t="str">
        <f>IF(ISBLANK('Nota de Estudiantes'!BU9),"",IF(BU$6="","Falta",20*'Nota de Estudiantes'!BU9/BU$6))</f>
        <v/>
      </c>
      <c r="BV9" s="47" t="str">
        <f>IF(ISBLANK('Nota de Estudiantes'!BV9),"",IF(BV$6="","Falta",20*'Nota de Estudiantes'!BV9/BV$6))</f>
        <v/>
      </c>
      <c r="BW9" s="47" t="str">
        <f>IF(ISBLANK('Nota de Estudiantes'!BW9),"",IF(BW$6="","Falta",20*'Nota de Estudiantes'!BW9/BW$6))</f>
        <v/>
      </c>
      <c r="BX9" s="47" t="str">
        <f>IF(ISBLANK('Nota de Estudiantes'!BX9),"",IF(BX$6="","Falta",20*'Nota de Estudiantes'!BX9/BX$6))</f>
        <v/>
      </c>
      <c r="BY9" s="47" t="str">
        <f>IF(ISBLANK('Nota de Estudiantes'!BY9),"",IF(BY$6="","Falta",20*'Nota de Estudiantes'!BY9/BY$6))</f>
        <v/>
      </c>
      <c r="BZ9" s="47" t="str">
        <f>IF(ISBLANK('Nota de Estudiantes'!BZ9),"",IF(BZ$6="","Falta",20*'Nota de Estudiantes'!BZ9/BZ$6))</f>
        <v/>
      </c>
      <c r="CA9" s="47" t="str">
        <f>IF(ISBLANK('Nota de Estudiantes'!CA9),"",IF(CA$6="","Falta",20*'Nota de Estudiantes'!CA9/CA$6))</f>
        <v/>
      </c>
      <c r="CB9" s="47" t="str">
        <f>IF(ISBLANK('Nota de Estudiantes'!CB9),"",IF(CB$6="","Falta",20*'Nota de Estudiantes'!CB9/CB$6))</f>
        <v/>
      </c>
      <c r="CC9" s="47" t="str">
        <f>IF(ISBLANK('Nota de Estudiantes'!CC9),"",IF(CC$6="","Falta",20*'Nota de Estudiantes'!CC9/CC$6))</f>
        <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t="str">
        <f>IF(ISBLANK('Nota de Estudiantes'!CO9),"",IF(CO$6="","Falta",20*'Nota de Estudiantes'!CO9/CO$6))</f>
        <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t="str">
        <f>IF(ISBLANK('Nota de Estudiantes'!CS9),"",IF(CS$6="","Falta",20*'Nota de Estudiantes'!CS9/CS$6))</f>
        <v/>
      </c>
      <c r="CT9" s="47" t="str">
        <f>IF(ISBLANK('Nota de Estudiantes'!CT9),"",IF(CT$6="","Falta",20*'Nota de Estudiantes'!CT9/CT$6))</f>
        <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47" t="str">
        <f>IF(ISBLANK('Nota de Estudiantes'!E10),"",IF(E$6="","Falta",20*'Nota de Estudiantes'!E10/E$6))</f>
        <v/>
      </c>
      <c r="F10" s="47" t="str">
        <f>IF(ISBLANK('Nota de Estudiantes'!F10),"",IF(F$6="","Falta",20*'Nota de Estudiantes'!F10/F$6))</f>
        <v/>
      </c>
      <c r="G10" s="47" t="str">
        <f>IF(ISBLANK('Nota de Estudiantes'!G10),"",IF(G$6="","Falta",20*'Nota de Estudiantes'!G10/G$6))</f>
        <v/>
      </c>
      <c r="H10" s="47" t="str">
        <f>IF(ISBLANK('Nota de Estudiantes'!H10),"",IF(H$6="","Falta",20*'Nota de Estudiantes'!H10/H$6))</f>
        <v/>
      </c>
      <c r="I10" s="47" t="str">
        <f>IF(ISBLANK('Nota de Estudiantes'!I10),"",IF(I$6="","Falta",20*'Nota de Estudiantes'!I10/I$6))</f>
        <v/>
      </c>
      <c r="J10" s="47" t="str">
        <f>IF(ISBLANK('Nota de Estudiantes'!J10),"",IF(J$6="","Falta",20*'Nota de Estudiantes'!J10/J$6))</f>
        <v/>
      </c>
      <c r="K10" s="47" t="str">
        <f>IF(ISBLANK('Nota de Estudiantes'!K10),"",IF(K$6="","Falta",20*'Nota de Estudiantes'!K10/K$6))</f>
        <v/>
      </c>
      <c r="L10" s="47" t="str">
        <f>IF(ISBLANK('Nota de Estudiantes'!L10),"",IF(L$6="","Falta",20*'Nota de Estudiantes'!L10/L$6))</f>
        <v/>
      </c>
      <c r="M10" s="47" t="str">
        <f>IF(ISBLANK('Nota de Estudiantes'!M10),"",IF(M$6="","Falta",20*'Nota de Estudiantes'!M10/M$6))</f>
        <v/>
      </c>
      <c r="N10" s="47" t="str">
        <f>IF(ISBLANK('Nota de Estudiantes'!N10),"",IF(N$6="","Falta",20*'Nota de Estudiantes'!N10/N$6))</f>
        <v/>
      </c>
      <c r="O10" s="47" t="str">
        <f>IF(ISBLANK('Nota de Estudiantes'!O10),"",IF(O$6="","Falta",20*'Nota de Estudiantes'!O10/O$6))</f>
        <v/>
      </c>
      <c r="P10" s="47" t="str">
        <f>IF(ISBLANK('Nota de Estudiantes'!P10),"",IF(P$6="","Falta",20*'Nota de Estudiantes'!P10/P$6))</f>
        <v/>
      </c>
      <c r="Q10" s="47" t="str">
        <f>IF(ISBLANK('Nota de Estudiantes'!Q10),"",IF(Q$6="","Falta",20*'Nota de Estudiantes'!Q10/Q$6))</f>
        <v/>
      </c>
      <c r="R10" s="47" t="str">
        <f>IF(ISBLANK('Nota de Estudiantes'!R10),"",IF(R$6="","Falta",20*'Nota de Estudiantes'!R10/R$6))</f>
        <v/>
      </c>
      <c r="S10" s="47" t="str">
        <f>IF(ISBLANK('Nota de Estudiantes'!S10),"",IF(S$6="","Falta",20*'Nota de Estudiantes'!S10/S$6))</f>
        <v/>
      </c>
      <c r="T10" s="47" t="str">
        <f>IF(ISBLANK('Nota de Estudiantes'!T10),"",IF(T$6="","Falta",20*'Nota de Estudiantes'!T10/T$6))</f>
        <v/>
      </c>
      <c r="U10" s="47" t="str">
        <f>IF(ISBLANK('Nota de Estudiantes'!U10),"",IF(U$6="","Falta",20*'Nota de Estudiantes'!U10/U$6))</f>
        <v/>
      </c>
      <c r="V10" s="47" t="str">
        <f>IF(ISBLANK('Nota de Estudiantes'!V10),"",IF(V$6="","Falta",20*'Nota de Estudiantes'!V10/V$6))</f>
        <v/>
      </c>
      <c r="W10" s="47" t="str">
        <f>IF(ISBLANK('Nota de Estudiantes'!W10),"",IF(W$6="","Falta",20*'Nota de Estudiantes'!W10/W$6))</f>
        <v/>
      </c>
      <c r="X10" s="47" t="str">
        <f>IF(ISBLANK('Nota de Estudiantes'!X10),"",IF(X$6="","Falta",20*'Nota de Estudiantes'!X10/X$6))</f>
        <v/>
      </c>
      <c r="Y10" s="47" t="str">
        <f>IF(ISBLANK('Nota de Estudiantes'!Y10),"",IF(Y$6="","Falta",20*'Nota de Estudiantes'!Y10/Y$6))</f>
        <v/>
      </c>
      <c r="Z10" s="47" t="str">
        <f>IF(ISBLANK('Nota de Estudiantes'!Z10),"",IF(Z$6="","Falta",20*'Nota de Estudiantes'!Z10/Z$6))</f>
        <v/>
      </c>
      <c r="AA10" s="47" t="str">
        <f>IF(ISBLANK('Nota de Estudiantes'!AA10),"",IF(AA$6="","Falta",20*'Nota de Estudiantes'!AA10/AA$6))</f>
        <v/>
      </c>
      <c r="AB10" s="47" t="str">
        <f>IF(ISBLANK('Nota de Estudiantes'!AB10),"",IF(AB$6="","Falta",20*'Nota de Estudiantes'!AB10/AB$6))</f>
        <v/>
      </c>
      <c r="AC10" s="47" t="str">
        <f>IF(ISBLANK('Nota de Estudiantes'!AC10),"",IF(AC$6="","Falta",20*'Nota de Estudiantes'!AC10/AC$6))</f>
        <v/>
      </c>
      <c r="AD10" s="47" t="str">
        <f>IF(ISBLANK('Nota de Estudiantes'!AD10),"",IF(AD$6="","Falta",20*'Nota de Estudiantes'!AD10/AD$6))</f>
        <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t="str">
        <f>IF(ISBLANK('Nota de Estudiantes'!AK10),"",IF(AK$6="","Falta",20*'Nota de Estudiantes'!AK10/AK$6))</f>
        <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t="str">
        <f>IF(ISBLANK('Nota de Estudiantes'!AS10),"",IF(AS$6="","Falta",20*'Nota de Estudiantes'!AS10/AS$6))</f>
        <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t="str">
        <f>IF(ISBLANK('Nota de Estudiantes'!BA10),"",IF(BA$6="","Falta",20*'Nota de Estudiantes'!BA10/BA$6))</f>
        <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t="str">
        <f>IF(ISBLANK('Nota de Estudiantes'!BQ10),"",IF(BQ$6="","Falta",20*'Nota de Estudiantes'!BQ10/BQ$6))</f>
        <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t="str">
        <f>IF(ISBLANK('Nota de Estudiantes'!BU10),"",IF(BU$6="","Falta",20*'Nota de Estudiantes'!BU10/BU$6))</f>
        <v/>
      </c>
      <c r="BV10" s="47" t="str">
        <f>IF(ISBLANK('Nota de Estudiantes'!BV10),"",IF(BV$6="","Falta",20*'Nota de Estudiantes'!BV10/BV$6))</f>
        <v/>
      </c>
      <c r="BW10" s="47" t="str">
        <f>IF(ISBLANK('Nota de Estudiantes'!BW10),"",IF(BW$6="","Falta",20*'Nota de Estudiantes'!BW10/BW$6))</f>
        <v/>
      </c>
      <c r="BX10" s="47" t="str">
        <f>IF(ISBLANK('Nota de Estudiantes'!BX10),"",IF(BX$6="","Falta",20*'Nota de Estudiantes'!BX10/BX$6))</f>
        <v/>
      </c>
      <c r="BY10" s="47" t="str">
        <f>IF(ISBLANK('Nota de Estudiantes'!BY10),"",IF(BY$6="","Falta",20*'Nota de Estudiantes'!BY10/BY$6))</f>
        <v/>
      </c>
      <c r="BZ10" s="47" t="str">
        <f>IF(ISBLANK('Nota de Estudiantes'!BZ10),"",IF(BZ$6="","Falta",20*'Nota de Estudiantes'!BZ10/BZ$6))</f>
        <v/>
      </c>
      <c r="CA10" s="47" t="str">
        <f>IF(ISBLANK('Nota de Estudiantes'!CA10),"",IF(CA$6="","Falta",20*'Nota de Estudiantes'!CA10/CA$6))</f>
        <v/>
      </c>
      <c r="CB10" s="47" t="str">
        <f>IF(ISBLANK('Nota de Estudiantes'!CB10),"",IF(CB$6="","Falta",20*'Nota de Estudiantes'!CB10/CB$6))</f>
        <v/>
      </c>
      <c r="CC10" s="47" t="str">
        <f>IF(ISBLANK('Nota de Estudiantes'!CC10),"",IF(CC$6="","Falta",20*'Nota de Estudiantes'!CC10/CC$6))</f>
        <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t="str">
        <f>IF(ISBLANK('Nota de Estudiantes'!CO10),"",IF(CO$6="","Falta",20*'Nota de Estudiantes'!CO10/CO$6))</f>
        <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t="str">
        <f>IF(ISBLANK('Nota de Estudiantes'!CS10),"",IF(CS$6="","Falta",20*'Nota de Estudiantes'!CS10/CS$6))</f>
        <v/>
      </c>
      <c r="CT10" s="47" t="str">
        <f>IF(ISBLANK('Nota de Estudiantes'!CT10),"",IF(CT$6="","Falta",20*'Nota de Estudiantes'!CT10/CT$6))</f>
        <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47" t="str">
        <f>IF(ISBLANK('Nota de Estudiantes'!E11),"",IF(E$6="","Falta",20*'Nota de Estudiantes'!E11/E$6))</f>
        <v/>
      </c>
      <c r="F11" s="47" t="str">
        <f>IF(ISBLANK('Nota de Estudiantes'!F11),"",IF(F$6="","Falta",20*'Nota de Estudiantes'!F11/F$6))</f>
        <v/>
      </c>
      <c r="G11" s="47" t="str">
        <f>IF(ISBLANK('Nota de Estudiantes'!G11),"",IF(G$6="","Falta",20*'Nota de Estudiantes'!G11/G$6))</f>
        <v/>
      </c>
      <c r="H11" s="47" t="str">
        <f>IF(ISBLANK('Nota de Estudiantes'!H11),"",IF(H$6="","Falta",20*'Nota de Estudiantes'!H11/H$6))</f>
        <v/>
      </c>
      <c r="I11" s="47" t="str">
        <f>IF(ISBLANK('Nota de Estudiantes'!I11),"",IF(I$6="","Falta",20*'Nota de Estudiantes'!I11/I$6))</f>
        <v/>
      </c>
      <c r="J11" s="47" t="str">
        <f>IF(ISBLANK('Nota de Estudiantes'!J11),"",IF(J$6="","Falta",20*'Nota de Estudiantes'!J11/J$6))</f>
        <v/>
      </c>
      <c r="K11" s="47" t="str">
        <f>IF(ISBLANK('Nota de Estudiantes'!K11),"",IF(K$6="","Falta",20*'Nota de Estudiantes'!K11/K$6))</f>
        <v/>
      </c>
      <c r="L11" s="47" t="str">
        <f>IF(ISBLANK('Nota de Estudiantes'!L11),"",IF(L$6="","Falta",20*'Nota de Estudiantes'!L11/L$6))</f>
        <v/>
      </c>
      <c r="M11" s="47" t="str">
        <f>IF(ISBLANK('Nota de Estudiantes'!M11),"",IF(M$6="","Falta",20*'Nota de Estudiantes'!M11/M$6))</f>
        <v/>
      </c>
      <c r="N11" s="47" t="str">
        <f>IF(ISBLANK('Nota de Estudiantes'!N11),"",IF(N$6="","Falta",20*'Nota de Estudiantes'!N11/N$6))</f>
        <v/>
      </c>
      <c r="O11" s="47" t="str">
        <f>IF(ISBLANK('Nota de Estudiantes'!O11),"",IF(O$6="","Falta",20*'Nota de Estudiantes'!O11/O$6))</f>
        <v/>
      </c>
      <c r="P11" s="47" t="str">
        <f>IF(ISBLANK('Nota de Estudiantes'!P11),"",IF(P$6="","Falta",20*'Nota de Estudiantes'!P11/P$6))</f>
        <v/>
      </c>
      <c r="Q11" s="47" t="str">
        <f>IF(ISBLANK('Nota de Estudiantes'!Q11),"",IF(Q$6="","Falta",20*'Nota de Estudiantes'!Q11/Q$6))</f>
        <v/>
      </c>
      <c r="R11" s="47" t="str">
        <f>IF(ISBLANK('Nota de Estudiantes'!R11),"",IF(R$6="","Falta",20*'Nota de Estudiantes'!R11/R$6))</f>
        <v/>
      </c>
      <c r="S11" s="47" t="str">
        <f>IF(ISBLANK('Nota de Estudiantes'!S11),"",IF(S$6="","Falta",20*'Nota de Estudiantes'!S11/S$6))</f>
        <v/>
      </c>
      <c r="T11" s="47" t="str">
        <f>IF(ISBLANK('Nota de Estudiantes'!T11),"",IF(T$6="","Falta",20*'Nota de Estudiantes'!T11/T$6))</f>
        <v/>
      </c>
      <c r="U11" s="47" t="str">
        <f>IF(ISBLANK('Nota de Estudiantes'!U11),"",IF(U$6="","Falta",20*'Nota de Estudiantes'!U11/U$6))</f>
        <v/>
      </c>
      <c r="V11" s="47" t="str">
        <f>IF(ISBLANK('Nota de Estudiantes'!V11),"",IF(V$6="","Falta",20*'Nota de Estudiantes'!V11/V$6))</f>
        <v/>
      </c>
      <c r="W11" s="47" t="str">
        <f>IF(ISBLANK('Nota de Estudiantes'!W11),"",IF(W$6="","Falta",20*'Nota de Estudiantes'!W11/W$6))</f>
        <v/>
      </c>
      <c r="X11" s="47" t="str">
        <f>IF(ISBLANK('Nota de Estudiantes'!X11),"",IF(X$6="","Falta",20*'Nota de Estudiantes'!X11/X$6))</f>
        <v/>
      </c>
      <c r="Y11" s="47" t="str">
        <f>IF(ISBLANK('Nota de Estudiantes'!Y11),"",IF(Y$6="","Falta",20*'Nota de Estudiantes'!Y11/Y$6))</f>
        <v/>
      </c>
      <c r="Z11" s="47" t="str">
        <f>IF(ISBLANK('Nota de Estudiantes'!Z11),"",IF(Z$6="","Falta",20*'Nota de Estudiantes'!Z11/Z$6))</f>
        <v/>
      </c>
      <c r="AA11" s="47" t="str">
        <f>IF(ISBLANK('Nota de Estudiantes'!AA11),"",IF(AA$6="","Falta",20*'Nota de Estudiantes'!AA11/AA$6))</f>
        <v/>
      </c>
      <c r="AB11" s="47" t="str">
        <f>IF(ISBLANK('Nota de Estudiantes'!AB11),"",IF(AB$6="","Falta",20*'Nota de Estudiantes'!AB11/AB$6))</f>
        <v/>
      </c>
      <c r="AC11" s="47" t="str">
        <f>IF(ISBLANK('Nota de Estudiantes'!AC11),"",IF(AC$6="","Falta",20*'Nota de Estudiantes'!AC11/AC$6))</f>
        <v/>
      </c>
      <c r="AD11" s="47" t="str">
        <f>IF(ISBLANK('Nota de Estudiantes'!AD11),"",IF(AD$6="","Falta",20*'Nota de Estudiantes'!AD11/AD$6))</f>
        <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t="str">
        <f>IF(ISBLANK('Nota de Estudiantes'!AK11),"",IF(AK$6="","Falta",20*'Nota de Estudiantes'!AK11/AK$6))</f>
        <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t="str">
        <f>IF(ISBLANK('Nota de Estudiantes'!AS11),"",IF(AS$6="","Falta",20*'Nota de Estudiantes'!AS11/AS$6))</f>
        <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t="str">
        <f>IF(ISBLANK('Nota de Estudiantes'!BA11),"",IF(BA$6="","Falta",20*'Nota de Estudiantes'!BA11/BA$6))</f>
        <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t="str">
        <f>IF(ISBLANK('Nota de Estudiantes'!BQ11),"",IF(BQ$6="","Falta",20*'Nota de Estudiantes'!BQ11/BQ$6))</f>
        <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t="str">
        <f>IF(ISBLANK('Nota de Estudiantes'!BU11),"",IF(BU$6="","Falta",20*'Nota de Estudiantes'!BU11/BU$6))</f>
        <v/>
      </c>
      <c r="BV11" s="47" t="str">
        <f>IF(ISBLANK('Nota de Estudiantes'!BV11),"",IF(BV$6="","Falta",20*'Nota de Estudiantes'!BV11/BV$6))</f>
        <v/>
      </c>
      <c r="BW11" s="47" t="str">
        <f>IF(ISBLANK('Nota de Estudiantes'!BW11),"",IF(BW$6="","Falta",20*'Nota de Estudiantes'!BW11/BW$6))</f>
        <v/>
      </c>
      <c r="BX11" s="47" t="str">
        <f>IF(ISBLANK('Nota de Estudiantes'!BX11),"",IF(BX$6="","Falta",20*'Nota de Estudiantes'!BX11/BX$6))</f>
        <v/>
      </c>
      <c r="BY11" s="47" t="str">
        <f>IF(ISBLANK('Nota de Estudiantes'!BY11),"",IF(BY$6="","Falta",20*'Nota de Estudiantes'!BY11/BY$6))</f>
        <v/>
      </c>
      <c r="BZ11" s="47" t="str">
        <f>IF(ISBLANK('Nota de Estudiantes'!BZ11),"",IF(BZ$6="","Falta",20*'Nota de Estudiantes'!BZ11/BZ$6))</f>
        <v/>
      </c>
      <c r="CA11" s="47" t="str">
        <f>IF(ISBLANK('Nota de Estudiantes'!CA11),"",IF(CA$6="","Falta",20*'Nota de Estudiantes'!CA11/CA$6))</f>
        <v/>
      </c>
      <c r="CB11" s="47" t="str">
        <f>IF(ISBLANK('Nota de Estudiantes'!CB11),"",IF(CB$6="","Falta",20*'Nota de Estudiantes'!CB11/CB$6))</f>
        <v/>
      </c>
      <c r="CC11" s="47" t="str">
        <f>IF(ISBLANK('Nota de Estudiantes'!CC11),"",IF(CC$6="","Falta",20*'Nota de Estudiantes'!CC11/CC$6))</f>
        <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t="str">
        <f>IF(ISBLANK('Nota de Estudiantes'!CO11),"",IF(CO$6="","Falta",20*'Nota de Estudiantes'!CO11/CO$6))</f>
        <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t="str">
        <f>IF(ISBLANK('Nota de Estudiantes'!CS11),"",IF(CS$6="","Falta",20*'Nota de Estudiantes'!CS11/CS$6))</f>
        <v/>
      </c>
      <c r="CT11" s="47" t="str">
        <f>IF(ISBLANK('Nota de Estudiantes'!CT11),"",IF(CT$6="","Falta",20*'Nota de Estudiantes'!CT11/CT$6))</f>
        <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47" t="str">
        <f>IF(ISBLANK('Nota de Estudiantes'!E12),"",IF(E$6="","Falta",20*'Nota de Estudiantes'!E12/E$6))</f>
        <v/>
      </c>
      <c r="F12" s="47" t="str">
        <f>IF(ISBLANK('Nota de Estudiantes'!F12),"",IF(F$6="","Falta",20*'Nota de Estudiantes'!F12/F$6))</f>
        <v/>
      </c>
      <c r="G12" s="47" t="str">
        <f>IF(ISBLANK('Nota de Estudiantes'!G12),"",IF(G$6="","Falta",20*'Nota de Estudiantes'!G12/G$6))</f>
        <v/>
      </c>
      <c r="H12" s="47" t="str">
        <f>IF(ISBLANK('Nota de Estudiantes'!H12),"",IF(H$6="","Falta",20*'Nota de Estudiantes'!H12/H$6))</f>
        <v/>
      </c>
      <c r="I12" s="47" t="str">
        <f>IF(ISBLANK('Nota de Estudiantes'!I12),"",IF(I$6="","Falta",20*'Nota de Estudiantes'!I12/I$6))</f>
        <v/>
      </c>
      <c r="J12" s="47" t="str">
        <f>IF(ISBLANK('Nota de Estudiantes'!J12),"",IF(J$6="","Falta",20*'Nota de Estudiantes'!J12/J$6))</f>
        <v/>
      </c>
      <c r="K12" s="47" t="str">
        <f>IF(ISBLANK('Nota de Estudiantes'!K12),"",IF(K$6="","Falta",20*'Nota de Estudiantes'!K12/K$6))</f>
        <v/>
      </c>
      <c r="L12" s="47" t="str">
        <f>IF(ISBLANK('Nota de Estudiantes'!L12),"",IF(L$6="","Falta",20*'Nota de Estudiantes'!L12/L$6))</f>
        <v/>
      </c>
      <c r="M12" s="47" t="str">
        <f>IF(ISBLANK('Nota de Estudiantes'!M12),"",IF(M$6="","Falta",20*'Nota de Estudiantes'!M12/M$6))</f>
        <v/>
      </c>
      <c r="N12" s="47" t="str">
        <f>IF(ISBLANK('Nota de Estudiantes'!N12),"",IF(N$6="","Falta",20*'Nota de Estudiantes'!N12/N$6))</f>
        <v/>
      </c>
      <c r="O12" s="47" t="str">
        <f>IF(ISBLANK('Nota de Estudiantes'!O12),"",IF(O$6="","Falta",20*'Nota de Estudiantes'!O12/O$6))</f>
        <v/>
      </c>
      <c r="P12" s="47" t="str">
        <f>IF(ISBLANK('Nota de Estudiantes'!P12),"",IF(P$6="","Falta",20*'Nota de Estudiantes'!P12/P$6))</f>
        <v/>
      </c>
      <c r="Q12" s="47" t="str">
        <f>IF(ISBLANK('Nota de Estudiantes'!Q12),"",IF(Q$6="","Falta",20*'Nota de Estudiantes'!Q12/Q$6))</f>
        <v/>
      </c>
      <c r="R12" s="47" t="str">
        <f>IF(ISBLANK('Nota de Estudiantes'!R12),"",IF(R$6="","Falta",20*'Nota de Estudiantes'!R12/R$6))</f>
        <v/>
      </c>
      <c r="S12" s="47" t="str">
        <f>IF(ISBLANK('Nota de Estudiantes'!S12),"",IF(S$6="","Falta",20*'Nota de Estudiantes'!S12/S$6))</f>
        <v/>
      </c>
      <c r="T12" s="47" t="str">
        <f>IF(ISBLANK('Nota de Estudiantes'!T12),"",IF(T$6="","Falta",20*'Nota de Estudiantes'!T12/T$6))</f>
        <v/>
      </c>
      <c r="U12" s="47" t="str">
        <f>IF(ISBLANK('Nota de Estudiantes'!U12),"",IF(U$6="","Falta",20*'Nota de Estudiantes'!U12/U$6))</f>
        <v/>
      </c>
      <c r="V12" s="47" t="str">
        <f>IF(ISBLANK('Nota de Estudiantes'!V12),"",IF(V$6="","Falta",20*'Nota de Estudiantes'!V12/V$6))</f>
        <v/>
      </c>
      <c r="W12" s="47" t="str">
        <f>IF(ISBLANK('Nota de Estudiantes'!W12),"",IF(W$6="","Falta",20*'Nota de Estudiantes'!W12/W$6))</f>
        <v/>
      </c>
      <c r="X12" s="47" t="str">
        <f>IF(ISBLANK('Nota de Estudiantes'!X12),"",IF(X$6="","Falta",20*'Nota de Estudiantes'!X12/X$6))</f>
        <v/>
      </c>
      <c r="Y12" s="47" t="str">
        <f>IF(ISBLANK('Nota de Estudiantes'!Y12),"",IF(Y$6="","Falta",20*'Nota de Estudiantes'!Y12/Y$6))</f>
        <v/>
      </c>
      <c r="Z12" s="47" t="str">
        <f>IF(ISBLANK('Nota de Estudiantes'!Z12),"",IF(Z$6="","Falta",20*'Nota de Estudiantes'!Z12/Z$6))</f>
        <v/>
      </c>
      <c r="AA12" s="47" t="str">
        <f>IF(ISBLANK('Nota de Estudiantes'!AA12),"",IF(AA$6="","Falta",20*'Nota de Estudiantes'!AA12/AA$6))</f>
        <v/>
      </c>
      <c r="AB12" s="47" t="str">
        <f>IF(ISBLANK('Nota de Estudiantes'!AB12),"",IF(AB$6="","Falta",20*'Nota de Estudiantes'!AB12/AB$6))</f>
        <v/>
      </c>
      <c r="AC12" s="47" t="str">
        <f>IF(ISBLANK('Nota de Estudiantes'!AC12),"",IF(AC$6="","Falta",20*'Nota de Estudiantes'!AC12/AC$6))</f>
        <v/>
      </c>
      <c r="AD12" s="47" t="str">
        <f>IF(ISBLANK('Nota de Estudiantes'!AD12),"",IF(AD$6="","Falta",20*'Nota de Estudiantes'!AD12/AD$6))</f>
        <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t="str">
        <f>IF(ISBLANK('Nota de Estudiantes'!AK12),"",IF(AK$6="","Falta",20*'Nota de Estudiantes'!AK12/AK$6))</f>
        <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t="str">
        <f>IF(ISBLANK('Nota de Estudiantes'!AS12),"",IF(AS$6="","Falta",20*'Nota de Estudiantes'!AS12/AS$6))</f>
        <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t="str">
        <f>IF(ISBLANK('Nota de Estudiantes'!BA12),"",IF(BA$6="","Falta",20*'Nota de Estudiantes'!BA12/BA$6))</f>
        <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t="str">
        <f>IF(ISBLANK('Nota de Estudiantes'!BQ12),"",IF(BQ$6="","Falta",20*'Nota de Estudiantes'!BQ12/BQ$6))</f>
        <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t="str">
        <f>IF(ISBLANK('Nota de Estudiantes'!BU12),"",IF(BU$6="","Falta",20*'Nota de Estudiantes'!BU12/BU$6))</f>
        <v/>
      </c>
      <c r="BV12" s="47" t="str">
        <f>IF(ISBLANK('Nota de Estudiantes'!BV12),"",IF(BV$6="","Falta",20*'Nota de Estudiantes'!BV12/BV$6))</f>
        <v/>
      </c>
      <c r="BW12" s="47" t="str">
        <f>IF(ISBLANK('Nota de Estudiantes'!BW12),"",IF(BW$6="","Falta",20*'Nota de Estudiantes'!BW12/BW$6))</f>
        <v/>
      </c>
      <c r="BX12" s="47" t="str">
        <f>IF(ISBLANK('Nota de Estudiantes'!BX12),"",IF(BX$6="","Falta",20*'Nota de Estudiantes'!BX12/BX$6))</f>
        <v/>
      </c>
      <c r="BY12" s="47" t="str">
        <f>IF(ISBLANK('Nota de Estudiantes'!BY12),"",IF(BY$6="","Falta",20*'Nota de Estudiantes'!BY12/BY$6))</f>
        <v/>
      </c>
      <c r="BZ12" s="47" t="str">
        <f>IF(ISBLANK('Nota de Estudiantes'!BZ12),"",IF(BZ$6="","Falta",20*'Nota de Estudiantes'!BZ12/BZ$6))</f>
        <v/>
      </c>
      <c r="CA12" s="47" t="str">
        <f>IF(ISBLANK('Nota de Estudiantes'!CA12),"",IF(CA$6="","Falta",20*'Nota de Estudiantes'!CA12/CA$6))</f>
        <v/>
      </c>
      <c r="CB12" s="47" t="str">
        <f>IF(ISBLANK('Nota de Estudiantes'!CB12),"",IF(CB$6="","Falta",20*'Nota de Estudiantes'!CB12/CB$6))</f>
        <v/>
      </c>
      <c r="CC12" s="47" t="str">
        <f>IF(ISBLANK('Nota de Estudiantes'!CC12),"",IF(CC$6="","Falta",20*'Nota de Estudiantes'!CC12/CC$6))</f>
        <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t="str">
        <f>IF(ISBLANK('Nota de Estudiantes'!CO12),"",IF(CO$6="","Falta",20*'Nota de Estudiantes'!CO12/CO$6))</f>
        <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t="str">
        <f>IF(ISBLANK('Nota de Estudiantes'!CS12),"",IF(CS$6="","Falta",20*'Nota de Estudiantes'!CS12/CS$6))</f>
        <v/>
      </c>
      <c r="CT12" s="47" t="str">
        <f>IF(ISBLANK('Nota de Estudiantes'!CT12),"",IF(CT$6="","Falta",20*'Nota de Estudiantes'!CT12/CT$6))</f>
        <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47" t="str">
        <f>IF(ISBLANK('Nota de Estudiantes'!E13),"",IF(E$6="","Falta",20*'Nota de Estudiantes'!E13/E$6))</f>
        <v/>
      </c>
      <c r="F13" s="47" t="str">
        <f>IF(ISBLANK('Nota de Estudiantes'!F13),"",IF(F$6="","Falta",20*'Nota de Estudiantes'!F13/F$6))</f>
        <v/>
      </c>
      <c r="G13" s="47" t="str">
        <f>IF(ISBLANK('Nota de Estudiantes'!G13),"",IF(G$6="","Falta",20*'Nota de Estudiantes'!G13/G$6))</f>
        <v/>
      </c>
      <c r="H13" s="47" t="str">
        <f>IF(ISBLANK('Nota de Estudiantes'!H13),"",IF(H$6="","Falta",20*'Nota de Estudiantes'!H13/H$6))</f>
        <v/>
      </c>
      <c r="I13" s="47" t="str">
        <f>IF(ISBLANK('Nota de Estudiantes'!I13),"",IF(I$6="","Falta",20*'Nota de Estudiantes'!I13/I$6))</f>
        <v/>
      </c>
      <c r="J13" s="47" t="str">
        <f>IF(ISBLANK('Nota de Estudiantes'!J13),"",IF(J$6="","Falta",20*'Nota de Estudiantes'!J13/J$6))</f>
        <v/>
      </c>
      <c r="K13" s="47" t="str">
        <f>IF(ISBLANK('Nota de Estudiantes'!K13),"",IF(K$6="","Falta",20*'Nota de Estudiantes'!K13/K$6))</f>
        <v/>
      </c>
      <c r="L13" s="47" t="str">
        <f>IF(ISBLANK('Nota de Estudiantes'!L13),"",IF(L$6="","Falta",20*'Nota de Estudiantes'!L13/L$6))</f>
        <v/>
      </c>
      <c r="M13" s="47" t="str">
        <f>IF(ISBLANK('Nota de Estudiantes'!M13),"",IF(M$6="","Falta",20*'Nota de Estudiantes'!M13/M$6))</f>
        <v/>
      </c>
      <c r="N13" s="47" t="str">
        <f>IF(ISBLANK('Nota de Estudiantes'!N13),"",IF(N$6="","Falta",20*'Nota de Estudiantes'!N13/N$6))</f>
        <v/>
      </c>
      <c r="O13" s="47" t="str">
        <f>IF(ISBLANK('Nota de Estudiantes'!O13),"",IF(O$6="","Falta",20*'Nota de Estudiantes'!O13/O$6))</f>
        <v/>
      </c>
      <c r="P13" s="47" t="str">
        <f>IF(ISBLANK('Nota de Estudiantes'!P13),"",IF(P$6="","Falta",20*'Nota de Estudiantes'!P13/P$6))</f>
        <v/>
      </c>
      <c r="Q13" s="47" t="str">
        <f>IF(ISBLANK('Nota de Estudiantes'!Q13),"",IF(Q$6="","Falta",20*'Nota de Estudiantes'!Q13/Q$6))</f>
        <v/>
      </c>
      <c r="R13" s="47" t="str">
        <f>IF(ISBLANK('Nota de Estudiantes'!R13),"",IF(R$6="","Falta",20*'Nota de Estudiantes'!R13/R$6))</f>
        <v/>
      </c>
      <c r="S13" s="47" t="str">
        <f>IF(ISBLANK('Nota de Estudiantes'!S13),"",IF(S$6="","Falta",20*'Nota de Estudiantes'!S13/S$6))</f>
        <v/>
      </c>
      <c r="T13" s="47" t="str">
        <f>IF(ISBLANK('Nota de Estudiantes'!T13),"",IF(T$6="","Falta",20*'Nota de Estudiantes'!T13/T$6))</f>
        <v/>
      </c>
      <c r="U13" s="47" t="str">
        <f>IF(ISBLANK('Nota de Estudiantes'!U13),"",IF(U$6="","Falta",20*'Nota de Estudiantes'!U13/U$6))</f>
        <v/>
      </c>
      <c r="V13" s="47" t="str">
        <f>IF(ISBLANK('Nota de Estudiantes'!V13),"",IF(V$6="","Falta",20*'Nota de Estudiantes'!V13/V$6))</f>
        <v/>
      </c>
      <c r="W13" s="47" t="str">
        <f>IF(ISBLANK('Nota de Estudiantes'!W13),"",IF(W$6="","Falta",20*'Nota de Estudiantes'!W13/W$6))</f>
        <v/>
      </c>
      <c r="X13" s="47" t="str">
        <f>IF(ISBLANK('Nota de Estudiantes'!X13),"",IF(X$6="","Falta",20*'Nota de Estudiantes'!X13/X$6))</f>
        <v/>
      </c>
      <c r="Y13" s="47" t="str">
        <f>IF(ISBLANK('Nota de Estudiantes'!Y13),"",IF(Y$6="","Falta",20*'Nota de Estudiantes'!Y13/Y$6))</f>
        <v/>
      </c>
      <c r="Z13" s="47" t="str">
        <f>IF(ISBLANK('Nota de Estudiantes'!Z13),"",IF(Z$6="","Falta",20*'Nota de Estudiantes'!Z13/Z$6))</f>
        <v/>
      </c>
      <c r="AA13" s="47" t="str">
        <f>IF(ISBLANK('Nota de Estudiantes'!AA13),"",IF(AA$6="","Falta",20*'Nota de Estudiantes'!AA13/AA$6))</f>
        <v/>
      </c>
      <c r="AB13" s="47" t="str">
        <f>IF(ISBLANK('Nota de Estudiantes'!AB13),"",IF(AB$6="","Falta",20*'Nota de Estudiantes'!AB13/AB$6))</f>
        <v/>
      </c>
      <c r="AC13" s="47" t="str">
        <f>IF(ISBLANK('Nota de Estudiantes'!AC13),"",IF(AC$6="","Falta",20*'Nota de Estudiantes'!AC13/AC$6))</f>
        <v/>
      </c>
      <c r="AD13" s="47" t="str">
        <f>IF(ISBLANK('Nota de Estudiantes'!AD13),"",IF(AD$6="","Falta",20*'Nota de Estudiantes'!AD13/AD$6))</f>
        <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t="str">
        <f>IF(ISBLANK('Nota de Estudiantes'!AK13),"",IF(AK$6="","Falta",20*'Nota de Estudiantes'!AK13/AK$6))</f>
        <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t="str">
        <f>IF(ISBLANK('Nota de Estudiantes'!AS13),"",IF(AS$6="","Falta",20*'Nota de Estudiantes'!AS13/AS$6))</f>
        <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t="str">
        <f>IF(ISBLANK('Nota de Estudiantes'!BA13),"",IF(BA$6="","Falta",20*'Nota de Estudiantes'!BA13/BA$6))</f>
        <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t="str">
        <f>IF(ISBLANK('Nota de Estudiantes'!BQ13),"",IF(BQ$6="","Falta",20*'Nota de Estudiantes'!BQ13/BQ$6))</f>
        <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t="str">
        <f>IF(ISBLANK('Nota de Estudiantes'!BU13),"",IF(BU$6="","Falta",20*'Nota de Estudiantes'!BU13/BU$6))</f>
        <v/>
      </c>
      <c r="BV13" s="47" t="str">
        <f>IF(ISBLANK('Nota de Estudiantes'!BV13),"",IF(BV$6="","Falta",20*'Nota de Estudiantes'!BV13/BV$6))</f>
        <v/>
      </c>
      <c r="BW13" s="47" t="str">
        <f>IF(ISBLANK('Nota de Estudiantes'!BW13),"",IF(BW$6="","Falta",20*'Nota de Estudiantes'!BW13/BW$6))</f>
        <v/>
      </c>
      <c r="BX13" s="47" t="str">
        <f>IF(ISBLANK('Nota de Estudiantes'!BX13),"",IF(BX$6="","Falta",20*'Nota de Estudiantes'!BX13/BX$6))</f>
        <v/>
      </c>
      <c r="BY13" s="47" t="str">
        <f>IF(ISBLANK('Nota de Estudiantes'!BY13),"",IF(BY$6="","Falta",20*'Nota de Estudiantes'!BY13/BY$6))</f>
        <v/>
      </c>
      <c r="BZ13" s="47" t="str">
        <f>IF(ISBLANK('Nota de Estudiantes'!BZ13),"",IF(BZ$6="","Falta",20*'Nota de Estudiantes'!BZ13/BZ$6))</f>
        <v/>
      </c>
      <c r="CA13" s="47" t="str">
        <f>IF(ISBLANK('Nota de Estudiantes'!CA13),"",IF(CA$6="","Falta",20*'Nota de Estudiantes'!CA13/CA$6))</f>
        <v/>
      </c>
      <c r="CB13" s="47" t="str">
        <f>IF(ISBLANK('Nota de Estudiantes'!CB13),"",IF(CB$6="","Falta",20*'Nota de Estudiantes'!CB13/CB$6))</f>
        <v/>
      </c>
      <c r="CC13" s="47" t="str">
        <f>IF(ISBLANK('Nota de Estudiantes'!CC13),"",IF(CC$6="","Falta",20*'Nota de Estudiantes'!CC13/CC$6))</f>
        <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t="str">
        <f>IF(ISBLANK('Nota de Estudiantes'!CO13),"",IF(CO$6="","Falta",20*'Nota de Estudiantes'!CO13/CO$6))</f>
        <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t="str">
        <f>IF(ISBLANK('Nota de Estudiantes'!CS13),"",IF(CS$6="","Falta",20*'Nota de Estudiantes'!CS13/CS$6))</f>
        <v/>
      </c>
      <c r="CT13" s="47" t="str">
        <f>IF(ISBLANK('Nota de Estudiantes'!CT13),"",IF(CT$6="","Falta",20*'Nota de Estudiantes'!CT13/CT$6))</f>
        <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47" t="str">
        <f>IF(ISBLANK('Nota de Estudiantes'!E14),"",IF(E$6="","Falta",20*'Nota de Estudiantes'!E14/E$6))</f>
        <v/>
      </c>
      <c r="F14" s="47" t="str">
        <f>IF(ISBLANK('Nota de Estudiantes'!F14),"",IF(F$6="","Falta",20*'Nota de Estudiantes'!F14/F$6))</f>
        <v/>
      </c>
      <c r="G14" s="47" t="str">
        <f>IF(ISBLANK('Nota de Estudiantes'!G14),"",IF(G$6="","Falta",20*'Nota de Estudiantes'!G14/G$6))</f>
        <v/>
      </c>
      <c r="H14" s="47" t="str">
        <f>IF(ISBLANK('Nota de Estudiantes'!H14),"",IF(H$6="","Falta",20*'Nota de Estudiantes'!H14/H$6))</f>
        <v/>
      </c>
      <c r="I14" s="47" t="str">
        <f>IF(ISBLANK('Nota de Estudiantes'!I14),"",IF(I$6="","Falta",20*'Nota de Estudiantes'!I14/I$6))</f>
        <v/>
      </c>
      <c r="J14" s="47" t="str">
        <f>IF(ISBLANK('Nota de Estudiantes'!J14),"",IF(J$6="","Falta",20*'Nota de Estudiantes'!J14/J$6))</f>
        <v/>
      </c>
      <c r="K14" s="47" t="str">
        <f>IF(ISBLANK('Nota de Estudiantes'!K14),"",IF(K$6="","Falta",20*'Nota de Estudiantes'!K14/K$6))</f>
        <v/>
      </c>
      <c r="L14" s="47" t="str">
        <f>IF(ISBLANK('Nota de Estudiantes'!L14),"",IF(L$6="","Falta",20*'Nota de Estudiantes'!L14/L$6))</f>
        <v/>
      </c>
      <c r="M14" s="47" t="str">
        <f>IF(ISBLANK('Nota de Estudiantes'!M14),"",IF(M$6="","Falta",20*'Nota de Estudiantes'!M14/M$6))</f>
        <v/>
      </c>
      <c r="N14" s="47" t="str">
        <f>IF(ISBLANK('Nota de Estudiantes'!N14),"",IF(N$6="","Falta",20*'Nota de Estudiantes'!N14/N$6))</f>
        <v/>
      </c>
      <c r="O14" s="47" t="str">
        <f>IF(ISBLANK('Nota de Estudiantes'!O14),"",IF(O$6="","Falta",20*'Nota de Estudiantes'!O14/O$6))</f>
        <v/>
      </c>
      <c r="P14" s="47" t="str">
        <f>IF(ISBLANK('Nota de Estudiantes'!P14),"",IF(P$6="","Falta",20*'Nota de Estudiantes'!P14/P$6))</f>
        <v/>
      </c>
      <c r="Q14" s="47" t="str">
        <f>IF(ISBLANK('Nota de Estudiantes'!Q14),"",IF(Q$6="","Falta",20*'Nota de Estudiantes'!Q14/Q$6))</f>
        <v/>
      </c>
      <c r="R14" s="47" t="str">
        <f>IF(ISBLANK('Nota de Estudiantes'!R14),"",IF(R$6="","Falta",20*'Nota de Estudiantes'!R14/R$6))</f>
        <v/>
      </c>
      <c r="S14" s="47" t="str">
        <f>IF(ISBLANK('Nota de Estudiantes'!S14),"",IF(S$6="","Falta",20*'Nota de Estudiantes'!S14/S$6))</f>
        <v/>
      </c>
      <c r="T14" s="47" t="str">
        <f>IF(ISBLANK('Nota de Estudiantes'!T14),"",IF(T$6="","Falta",20*'Nota de Estudiantes'!T14/T$6))</f>
        <v/>
      </c>
      <c r="U14" s="47" t="str">
        <f>IF(ISBLANK('Nota de Estudiantes'!U14),"",IF(U$6="","Falta",20*'Nota de Estudiantes'!U14/U$6))</f>
        <v/>
      </c>
      <c r="V14" s="47" t="str">
        <f>IF(ISBLANK('Nota de Estudiantes'!V14),"",IF(V$6="","Falta",20*'Nota de Estudiantes'!V14/V$6))</f>
        <v/>
      </c>
      <c r="W14" s="47" t="str">
        <f>IF(ISBLANK('Nota de Estudiantes'!W14),"",IF(W$6="","Falta",20*'Nota de Estudiantes'!W14/W$6))</f>
        <v/>
      </c>
      <c r="X14" s="47" t="str">
        <f>IF(ISBLANK('Nota de Estudiantes'!X14),"",IF(X$6="","Falta",20*'Nota de Estudiantes'!X14/X$6))</f>
        <v/>
      </c>
      <c r="Y14" s="47" t="str">
        <f>IF(ISBLANK('Nota de Estudiantes'!Y14),"",IF(Y$6="","Falta",20*'Nota de Estudiantes'!Y14/Y$6))</f>
        <v/>
      </c>
      <c r="Z14" s="47" t="str">
        <f>IF(ISBLANK('Nota de Estudiantes'!Z14),"",IF(Z$6="","Falta",20*'Nota de Estudiantes'!Z14/Z$6))</f>
        <v/>
      </c>
      <c r="AA14" s="47" t="str">
        <f>IF(ISBLANK('Nota de Estudiantes'!AA14),"",IF(AA$6="","Falta",20*'Nota de Estudiantes'!AA14/AA$6))</f>
        <v/>
      </c>
      <c r="AB14" s="47" t="str">
        <f>IF(ISBLANK('Nota de Estudiantes'!AB14),"",IF(AB$6="","Falta",20*'Nota de Estudiantes'!AB14/AB$6))</f>
        <v/>
      </c>
      <c r="AC14" s="47" t="str">
        <f>IF(ISBLANK('Nota de Estudiantes'!AC14),"",IF(AC$6="","Falta",20*'Nota de Estudiantes'!AC14/AC$6))</f>
        <v/>
      </c>
      <c r="AD14" s="47" t="str">
        <f>IF(ISBLANK('Nota de Estudiantes'!AD14),"",IF(AD$6="","Falta",20*'Nota de Estudiantes'!AD14/AD$6))</f>
        <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t="str">
        <f>IF(ISBLANK('Nota de Estudiantes'!AK14),"",IF(AK$6="","Falta",20*'Nota de Estudiantes'!AK14/AK$6))</f>
        <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t="str">
        <f>IF(ISBLANK('Nota de Estudiantes'!AS14),"",IF(AS$6="","Falta",20*'Nota de Estudiantes'!AS14/AS$6))</f>
        <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t="str">
        <f>IF(ISBLANK('Nota de Estudiantes'!BA14),"",IF(BA$6="","Falta",20*'Nota de Estudiantes'!BA14/BA$6))</f>
        <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t="str">
        <f>IF(ISBLANK('Nota de Estudiantes'!BQ14),"",IF(BQ$6="","Falta",20*'Nota de Estudiantes'!BQ14/BQ$6))</f>
        <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t="str">
        <f>IF(ISBLANK('Nota de Estudiantes'!BU14),"",IF(BU$6="","Falta",20*'Nota de Estudiantes'!BU14/BU$6))</f>
        <v/>
      </c>
      <c r="BV14" s="47" t="str">
        <f>IF(ISBLANK('Nota de Estudiantes'!BV14),"",IF(BV$6="","Falta",20*'Nota de Estudiantes'!BV14/BV$6))</f>
        <v/>
      </c>
      <c r="BW14" s="47" t="str">
        <f>IF(ISBLANK('Nota de Estudiantes'!BW14),"",IF(BW$6="","Falta",20*'Nota de Estudiantes'!BW14/BW$6))</f>
        <v/>
      </c>
      <c r="BX14" s="47" t="str">
        <f>IF(ISBLANK('Nota de Estudiantes'!BX14),"",IF(BX$6="","Falta",20*'Nota de Estudiantes'!BX14/BX$6))</f>
        <v/>
      </c>
      <c r="BY14" s="47" t="str">
        <f>IF(ISBLANK('Nota de Estudiantes'!BY14),"",IF(BY$6="","Falta",20*'Nota de Estudiantes'!BY14/BY$6))</f>
        <v/>
      </c>
      <c r="BZ14" s="47" t="str">
        <f>IF(ISBLANK('Nota de Estudiantes'!BZ14),"",IF(BZ$6="","Falta",20*'Nota de Estudiantes'!BZ14/BZ$6))</f>
        <v/>
      </c>
      <c r="CA14" s="47" t="str">
        <f>IF(ISBLANK('Nota de Estudiantes'!CA14),"",IF(CA$6="","Falta",20*'Nota de Estudiantes'!CA14/CA$6))</f>
        <v/>
      </c>
      <c r="CB14" s="47" t="str">
        <f>IF(ISBLANK('Nota de Estudiantes'!CB14),"",IF(CB$6="","Falta",20*'Nota de Estudiantes'!CB14/CB$6))</f>
        <v/>
      </c>
      <c r="CC14" s="47" t="str">
        <f>IF(ISBLANK('Nota de Estudiantes'!CC14),"",IF(CC$6="","Falta",20*'Nota de Estudiantes'!CC14/CC$6))</f>
        <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t="str">
        <f>IF(ISBLANK('Nota de Estudiantes'!CO14),"",IF(CO$6="","Falta",20*'Nota de Estudiantes'!CO14/CO$6))</f>
        <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t="str">
        <f>IF(ISBLANK('Nota de Estudiantes'!CS14),"",IF(CS$6="","Falta",20*'Nota de Estudiantes'!CS14/CS$6))</f>
        <v/>
      </c>
      <c r="CT14" s="47" t="str">
        <f>IF(ISBLANK('Nota de Estudiantes'!CT14),"",IF(CT$6="","Falta",20*'Nota de Estudiantes'!CT14/CT$6))</f>
        <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47" t="str">
        <f>IF(ISBLANK('Nota de Estudiantes'!E15),"",IF(E$6="","Falta",20*'Nota de Estudiantes'!E15/E$6))</f>
        <v/>
      </c>
      <c r="F15" s="47" t="str">
        <f>IF(ISBLANK('Nota de Estudiantes'!F15),"",IF(F$6="","Falta",20*'Nota de Estudiantes'!F15/F$6))</f>
        <v/>
      </c>
      <c r="G15" s="47" t="str">
        <f>IF(ISBLANK('Nota de Estudiantes'!G15),"",IF(G$6="","Falta",20*'Nota de Estudiantes'!G15/G$6))</f>
        <v/>
      </c>
      <c r="H15" s="47" t="str">
        <f>IF(ISBLANK('Nota de Estudiantes'!H15),"",IF(H$6="","Falta",20*'Nota de Estudiantes'!H15/H$6))</f>
        <v/>
      </c>
      <c r="I15" s="47" t="str">
        <f>IF(ISBLANK('Nota de Estudiantes'!I15),"",IF(I$6="","Falta",20*'Nota de Estudiantes'!I15/I$6))</f>
        <v/>
      </c>
      <c r="J15" s="47" t="str">
        <f>IF(ISBLANK('Nota de Estudiantes'!J15),"",IF(J$6="","Falta",20*'Nota de Estudiantes'!J15/J$6))</f>
        <v/>
      </c>
      <c r="K15" s="47" t="str">
        <f>IF(ISBLANK('Nota de Estudiantes'!K15),"",IF(K$6="","Falta",20*'Nota de Estudiantes'!K15/K$6))</f>
        <v/>
      </c>
      <c r="L15" s="47" t="str">
        <f>IF(ISBLANK('Nota de Estudiantes'!L15),"",IF(L$6="","Falta",20*'Nota de Estudiantes'!L15/L$6))</f>
        <v/>
      </c>
      <c r="M15" s="47" t="str">
        <f>IF(ISBLANK('Nota de Estudiantes'!M15),"",IF(M$6="","Falta",20*'Nota de Estudiantes'!M15/M$6))</f>
        <v/>
      </c>
      <c r="N15" s="47" t="str">
        <f>IF(ISBLANK('Nota de Estudiantes'!N15),"",IF(N$6="","Falta",20*'Nota de Estudiantes'!N15/N$6))</f>
        <v/>
      </c>
      <c r="O15" s="47" t="str">
        <f>IF(ISBLANK('Nota de Estudiantes'!O15),"",IF(O$6="","Falta",20*'Nota de Estudiantes'!O15/O$6))</f>
        <v/>
      </c>
      <c r="P15" s="47" t="str">
        <f>IF(ISBLANK('Nota de Estudiantes'!P15),"",IF(P$6="","Falta",20*'Nota de Estudiantes'!P15/P$6))</f>
        <v/>
      </c>
      <c r="Q15" s="47" t="str">
        <f>IF(ISBLANK('Nota de Estudiantes'!Q15),"",IF(Q$6="","Falta",20*'Nota de Estudiantes'!Q15/Q$6))</f>
        <v/>
      </c>
      <c r="R15" s="47" t="str">
        <f>IF(ISBLANK('Nota de Estudiantes'!R15),"",IF(R$6="","Falta",20*'Nota de Estudiantes'!R15/R$6))</f>
        <v/>
      </c>
      <c r="S15" s="47" t="str">
        <f>IF(ISBLANK('Nota de Estudiantes'!S15),"",IF(S$6="","Falta",20*'Nota de Estudiantes'!S15/S$6))</f>
        <v/>
      </c>
      <c r="T15" s="47" t="str">
        <f>IF(ISBLANK('Nota de Estudiantes'!T15),"",IF(T$6="","Falta",20*'Nota de Estudiantes'!T15/T$6))</f>
        <v/>
      </c>
      <c r="U15" s="47" t="str">
        <f>IF(ISBLANK('Nota de Estudiantes'!U15),"",IF(U$6="","Falta",20*'Nota de Estudiantes'!U15/U$6))</f>
        <v/>
      </c>
      <c r="V15" s="47" t="str">
        <f>IF(ISBLANK('Nota de Estudiantes'!V15),"",IF(V$6="","Falta",20*'Nota de Estudiantes'!V15/V$6))</f>
        <v/>
      </c>
      <c r="W15" s="47" t="str">
        <f>IF(ISBLANK('Nota de Estudiantes'!W15),"",IF(W$6="","Falta",20*'Nota de Estudiantes'!W15/W$6))</f>
        <v/>
      </c>
      <c r="X15" s="47" t="str">
        <f>IF(ISBLANK('Nota de Estudiantes'!X15),"",IF(X$6="","Falta",20*'Nota de Estudiantes'!X15/X$6))</f>
        <v/>
      </c>
      <c r="Y15" s="47" t="str">
        <f>IF(ISBLANK('Nota de Estudiantes'!Y15),"",IF(Y$6="","Falta",20*'Nota de Estudiantes'!Y15/Y$6))</f>
        <v/>
      </c>
      <c r="Z15" s="47" t="str">
        <f>IF(ISBLANK('Nota de Estudiantes'!Z15),"",IF(Z$6="","Falta",20*'Nota de Estudiantes'!Z15/Z$6))</f>
        <v/>
      </c>
      <c r="AA15" s="47" t="str">
        <f>IF(ISBLANK('Nota de Estudiantes'!AA15),"",IF(AA$6="","Falta",20*'Nota de Estudiantes'!AA15/AA$6))</f>
        <v/>
      </c>
      <c r="AB15" s="47" t="str">
        <f>IF(ISBLANK('Nota de Estudiantes'!AB15),"",IF(AB$6="","Falta",20*'Nota de Estudiantes'!AB15/AB$6))</f>
        <v/>
      </c>
      <c r="AC15" s="47" t="str">
        <f>IF(ISBLANK('Nota de Estudiantes'!AC15),"",IF(AC$6="","Falta",20*'Nota de Estudiantes'!AC15/AC$6))</f>
        <v/>
      </c>
      <c r="AD15" s="47" t="str">
        <f>IF(ISBLANK('Nota de Estudiantes'!AD15),"",IF(AD$6="","Falta",20*'Nota de Estudiantes'!AD15/AD$6))</f>
        <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t="str">
        <f>IF(ISBLANK('Nota de Estudiantes'!AK15),"",IF(AK$6="","Falta",20*'Nota de Estudiantes'!AK15/AK$6))</f>
        <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t="str">
        <f>IF(ISBLANK('Nota de Estudiantes'!AS15),"",IF(AS$6="","Falta",20*'Nota de Estudiantes'!AS15/AS$6))</f>
        <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t="str">
        <f>IF(ISBLANK('Nota de Estudiantes'!BA15),"",IF(BA$6="","Falta",20*'Nota de Estudiantes'!BA15/BA$6))</f>
        <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t="str">
        <f>IF(ISBLANK('Nota de Estudiantes'!BQ15),"",IF(BQ$6="","Falta",20*'Nota de Estudiantes'!BQ15/BQ$6))</f>
        <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t="str">
        <f>IF(ISBLANK('Nota de Estudiantes'!BU15),"",IF(BU$6="","Falta",20*'Nota de Estudiantes'!BU15/BU$6))</f>
        <v/>
      </c>
      <c r="BV15" s="47" t="str">
        <f>IF(ISBLANK('Nota de Estudiantes'!BV15),"",IF(BV$6="","Falta",20*'Nota de Estudiantes'!BV15/BV$6))</f>
        <v/>
      </c>
      <c r="BW15" s="47" t="str">
        <f>IF(ISBLANK('Nota de Estudiantes'!BW15),"",IF(BW$6="","Falta",20*'Nota de Estudiantes'!BW15/BW$6))</f>
        <v/>
      </c>
      <c r="BX15" s="47" t="str">
        <f>IF(ISBLANK('Nota de Estudiantes'!BX15),"",IF(BX$6="","Falta",20*'Nota de Estudiantes'!BX15/BX$6))</f>
        <v/>
      </c>
      <c r="BY15" s="47" t="str">
        <f>IF(ISBLANK('Nota de Estudiantes'!BY15),"",IF(BY$6="","Falta",20*'Nota de Estudiantes'!BY15/BY$6))</f>
        <v/>
      </c>
      <c r="BZ15" s="47" t="str">
        <f>IF(ISBLANK('Nota de Estudiantes'!BZ15),"",IF(BZ$6="","Falta",20*'Nota de Estudiantes'!BZ15/BZ$6))</f>
        <v/>
      </c>
      <c r="CA15" s="47" t="str">
        <f>IF(ISBLANK('Nota de Estudiantes'!CA15),"",IF(CA$6="","Falta",20*'Nota de Estudiantes'!CA15/CA$6))</f>
        <v/>
      </c>
      <c r="CB15" s="47" t="str">
        <f>IF(ISBLANK('Nota de Estudiantes'!CB15),"",IF(CB$6="","Falta",20*'Nota de Estudiantes'!CB15/CB$6))</f>
        <v/>
      </c>
      <c r="CC15" s="47" t="str">
        <f>IF(ISBLANK('Nota de Estudiantes'!CC15),"",IF(CC$6="","Falta",20*'Nota de Estudiantes'!CC15/CC$6))</f>
        <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t="str">
        <f>IF(ISBLANK('Nota de Estudiantes'!CO15),"",IF(CO$6="","Falta",20*'Nota de Estudiantes'!CO15/CO$6))</f>
        <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t="str">
        <f>IF(ISBLANK('Nota de Estudiantes'!CS15),"",IF(CS$6="","Falta",20*'Nota de Estudiantes'!CS15/CS$6))</f>
        <v/>
      </c>
      <c r="CT15" s="47" t="str">
        <f>IF(ISBLANK('Nota de Estudiantes'!CT15),"",IF(CT$6="","Falta",20*'Nota de Estudiantes'!CT15/CT$6))</f>
        <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47" t="str">
        <f>IF(ISBLANK('Nota de Estudiantes'!E16),"",IF(E$6="","Falta",20*'Nota de Estudiantes'!E16/E$6))</f>
        <v/>
      </c>
      <c r="F16" s="47" t="str">
        <f>IF(ISBLANK('Nota de Estudiantes'!F16),"",IF(F$6="","Falta",20*'Nota de Estudiantes'!F16/F$6))</f>
        <v/>
      </c>
      <c r="G16" s="47" t="str">
        <f>IF(ISBLANK('Nota de Estudiantes'!G16),"",IF(G$6="","Falta",20*'Nota de Estudiantes'!G16/G$6))</f>
        <v/>
      </c>
      <c r="H16" s="47" t="str">
        <f>IF(ISBLANK('Nota de Estudiantes'!H16),"",IF(H$6="","Falta",20*'Nota de Estudiantes'!H16/H$6))</f>
        <v/>
      </c>
      <c r="I16" s="47" t="str">
        <f>IF(ISBLANK('Nota de Estudiantes'!I16),"",IF(I$6="","Falta",20*'Nota de Estudiantes'!I16/I$6))</f>
        <v/>
      </c>
      <c r="J16" s="47" t="str">
        <f>IF(ISBLANK('Nota de Estudiantes'!J16),"",IF(J$6="","Falta",20*'Nota de Estudiantes'!J16/J$6))</f>
        <v/>
      </c>
      <c r="K16" s="47" t="str">
        <f>IF(ISBLANK('Nota de Estudiantes'!K16),"",IF(K$6="","Falta",20*'Nota de Estudiantes'!K16/K$6))</f>
        <v/>
      </c>
      <c r="L16" s="47" t="str">
        <f>IF(ISBLANK('Nota de Estudiantes'!L16),"",IF(L$6="","Falta",20*'Nota de Estudiantes'!L16/L$6))</f>
        <v/>
      </c>
      <c r="M16" s="47" t="str">
        <f>IF(ISBLANK('Nota de Estudiantes'!M16),"",IF(M$6="","Falta",20*'Nota de Estudiantes'!M16/M$6))</f>
        <v/>
      </c>
      <c r="N16" s="47" t="str">
        <f>IF(ISBLANK('Nota de Estudiantes'!N16),"",IF(N$6="","Falta",20*'Nota de Estudiantes'!N16/N$6))</f>
        <v/>
      </c>
      <c r="O16" s="47" t="str">
        <f>IF(ISBLANK('Nota de Estudiantes'!O16),"",IF(O$6="","Falta",20*'Nota de Estudiantes'!O16/O$6))</f>
        <v/>
      </c>
      <c r="P16" s="47" t="str">
        <f>IF(ISBLANK('Nota de Estudiantes'!P16),"",IF(P$6="","Falta",20*'Nota de Estudiantes'!P16/P$6))</f>
        <v/>
      </c>
      <c r="Q16" s="47" t="str">
        <f>IF(ISBLANK('Nota de Estudiantes'!Q16),"",IF(Q$6="","Falta",20*'Nota de Estudiantes'!Q16/Q$6))</f>
        <v/>
      </c>
      <c r="R16" s="47" t="str">
        <f>IF(ISBLANK('Nota de Estudiantes'!R16),"",IF(R$6="","Falta",20*'Nota de Estudiantes'!R16/R$6))</f>
        <v/>
      </c>
      <c r="S16" s="47" t="str">
        <f>IF(ISBLANK('Nota de Estudiantes'!S16),"",IF(S$6="","Falta",20*'Nota de Estudiantes'!S16/S$6))</f>
        <v/>
      </c>
      <c r="T16" s="47" t="str">
        <f>IF(ISBLANK('Nota de Estudiantes'!T16),"",IF(T$6="","Falta",20*'Nota de Estudiantes'!T16/T$6))</f>
        <v/>
      </c>
      <c r="U16" s="47" t="str">
        <f>IF(ISBLANK('Nota de Estudiantes'!U16),"",IF(U$6="","Falta",20*'Nota de Estudiantes'!U16/U$6))</f>
        <v/>
      </c>
      <c r="V16" s="47" t="str">
        <f>IF(ISBLANK('Nota de Estudiantes'!V16),"",IF(V$6="","Falta",20*'Nota de Estudiantes'!V16/V$6))</f>
        <v/>
      </c>
      <c r="W16" s="47" t="str">
        <f>IF(ISBLANK('Nota de Estudiantes'!W16),"",IF(W$6="","Falta",20*'Nota de Estudiantes'!W16/W$6))</f>
        <v/>
      </c>
      <c r="X16" s="47" t="str">
        <f>IF(ISBLANK('Nota de Estudiantes'!X16),"",IF(X$6="","Falta",20*'Nota de Estudiantes'!X16/X$6))</f>
        <v/>
      </c>
      <c r="Y16" s="47" t="str">
        <f>IF(ISBLANK('Nota de Estudiantes'!Y16),"",IF(Y$6="","Falta",20*'Nota de Estudiantes'!Y16/Y$6))</f>
        <v/>
      </c>
      <c r="Z16" s="47" t="str">
        <f>IF(ISBLANK('Nota de Estudiantes'!Z16),"",IF(Z$6="","Falta",20*'Nota de Estudiantes'!Z16/Z$6))</f>
        <v/>
      </c>
      <c r="AA16" s="47" t="str">
        <f>IF(ISBLANK('Nota de Estudiantes'!AA16),"",IF(AA$6="","Falta",20*'Nota de Estudiantes'!AA16/AA$6))</f>
        <v/>
      </c>
      <c r="AB16" s="47" t="str">
        <f>IF(ISBLANK('Nota de Estudiantes'!AB16),"",IF(AB$6="","Falta",20*'Nota de Estudiantes'!AB16/AB$6))</f>
        <v/>
      </c>
      <c r="AC16" s="47" t="str">
        <f>IF(ISBLANK('Nota de Estudiantes'!AC16),"",IF(AC$6="","Falta",20*'Nota de Estudiantes'!AC16/AC$6))</f>
        <v/>
      </c>
      <c r="AD16" s="47" t="str">
        <f>IF(ISBLANK('Nota de Estudiantes'!AD16),"",IF(AD$6="","Falta",20*'Nota de Estudiantes'!AD16/AD$6))</f>
        <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t="str">
        <f>IF(ISBLANK('Nota de Estudiantes'!AK16),"",IF(AK$6="","Falta",20*'Nota de Estudiantes'!AK16/AK$6))</f>
        <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t="str">
        <f>IF(ISBLANK('Nota de Estudiantes'!AS16),"",IF(AS$6="","Falta",20*'Nota de Estudiantes'!AS16/AS$6))</f>
        <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t="str">
        <f>IF(ISBLANK('Nota de Estudiantes'!BA16),"",IF(BA$6="","Falta",20*'Nota de Estudiantes'!BA16/BA$6))</f>
        <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t="str">
        <f>IF(ISBLANK('Nota de Estudiantes'!BQ16),"",IF(BQ$6="","Falta",20*'Nota de Estudiantes'!BQ16/BQ$6))</f>
        <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t="str">
        <f>IF(ISBLANK('Nota de Estudiantes'!BU16),"",IF(BU$6="","Falta",20*'Nota de Estudiantes'!BU16/BU$6))</f>
        <v/>
      </c>
      <c r="BV16" s="47" t="str">
        <f>IF(ISBLANK('Nota de Estudiantes'!BV16),"",IF(BV$6="","Falta",20*'Nota de Estudiantes'!BV16/BV$6))</f>
        <v/>
      </c>
      <c r="BW16" s="47" t="str">
        <f>IF(ISBLANK('Nota de Estudiantes'!BW16),"",IF(BW$6="","Falta",20*'Nota de Estudiantes'!BW16/BW$6))</f>
        <v/>
      </c>
      <c r="BX16" s="47" t="str">
        <f>IF(ISBLANK('Nota de Estudiantes'!BX16),"",IF(BX$6="","Falta",20*'Nota de Estudiantes'!BX16/BX$6))</f>
        <v/>
      </c>
      <c r="BY16" s="47" t="str">
        <f>IF(ISBLANK('Nota de Estudiantes'!BY16),"",IF(BY$6="","Falta",20*'Nota de Estudiantes'!BY16/BY$6))</f>
        <v/>
      </c>
      <c r="BZ16" s="47" t="str">
        <f>IF(ISBLANK('Nota de Estudiantes'!BZ16),"",IF(BZ$6="","Falta",20*'Nota de Estudiantes'!BZ16/BZ$6))</f>
        <v/>
      </c>
      <c r="CA16" s="47" t="str">
        <f>IF(ISBLANK('Nota de Estudiantes'!CA16),"",IF(CA$6="","Falta",20*'Nota de Estudiantes'!CA16/CA$6))</f>
        <v/>
      </c>
      <c r="CB16" s="47" t="str">
        <f>IF(ISBLANK('Nota de Estudiantes'!CB16),"",IF(CB$6="","Falta",20*'Nota de Estudiantes'!CB16/CB$6))</f>
        <v/>
      </c>
      <c r="CC16" s="47" t="str">
        <f>IF(ISBLANK('Nota de Estudiantes'!CC16),"",IF(CC$6="","Falta",20*'Nota de Estudiantes'!CC16/CC$6))</f>
        <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t="str">
        <f>IF(ISBLANK('Nota de Estudiantes'!CO16),"",IF(CO$6="","Falta",20*'Nota de Estudiantes'!CO16/CO$6))</f>
        <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t="str">
        <f>IF(ISBLANK('Nota de Estudiantes'!CS16),"",IF(CS$6="","Falta",20*'Nota de Estudiantes'!CS16/CS$6))</f>
        <v/>
      </c>
      <c r="CT16" s="47" t="str">
        <f>IF(ISBLANK('Nota de Estudiantes'!CT16),"",IF(CT$6="","Falta",20*'Nota de Estudiantes'!CT16/CT$6))</f>
        <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47" t="str">
        <f>IF(ISBLANK('Nota de Estudiantes'!E17),"",IF(E$6="","Falta",20*'Nota de Estudiantes'!E17/E$6))</f>
        <v/>
      </c>
      <c r="F17" s="47" t="str">
        <f>IF(ISBLANK('Nota de Estudiantes'!F17),"",IF(F$6="","Falta",20*'Nota de Estudiantes'!F17/F$6))</f>
        <v/>
      </c>
      <c r="G17" s="47" t="str">
        <f>IF(ISBLANK('Nota de Estudiantes'!G17),"",IF(G$6="","Falta",20*'Nota de Estudiantes'!G17/G$6))</f>
        <v/>
      </c>
      <c r="H17" s="47" t="str">
        <f>IF(ISBLANK('Nota de Estudiantes'!H17),"",IF(H$6="","Falta",20*'Nota de Estudiantes'!H17/H$6))</f>
        <v/>
      </c>
      <c r="I17" s="47" t="str">
        <f>IF(ISBLANK('Nota de Estudiantes'!I17),"",IF(I$6="","Falta",20*'Nota de Estudiantes'!I17/I$6))</f>
        <v/>
      </c>
      <c r="J17" s="47" t="str">
        <f>IF(ISBLANK('Nota de Estudiantes'!J17),"",IF(J$6="","Falta",20*'Nota de Estudiantes'!J17/J$6))</f>
        <v/>
      </c>
      <c r="K17" s="47" t="str">
        <f>IF(ISBLANK('Nota de Estudiantes'!K17),"",IF(K$6="","Falta",20*'Nota de Estudiantes'!K17/K$6))</f>
        <v/>
      </c>
      <c r="L17" s="47" t="str">
        <f>IF(ISBLANK('Nota de Estudiantes'!L17),"",IF(L$6="","Falta",20*'Nota de Estudiantes'!L17/L$6))</f>
        <v/>
      </c>
      <c r="M17" s="47" t="str">
        <f>IF(ISBLANK('Nota de Estudiantes'!M17),"",IF(M$6="","Falta",20*'Nota de Estudiantes'!M17/M$6))</f>
        <v/>
      </c>
      <c r="N17" s="47" t="str">
        <f>IF(ISBLANK('Nota de Estudiantes'!N17),"",IF(N$6="","Falta",20*'Nota de Estudiantes'!N17/N$6))</f>
        <v/>
      </c>
      <c r="O17" s="47" t="str">
        <f>IF(ISBLANK('Nota de Estudiantes'!O17),"",IF(O$6="","Falta",20*'Nota de Estudiantes'!O17/O$6))</f>
        <v/>
      </c>
      <c r="P17" s="47" t="str">
        <f>IF(ISBLANK('Nota de Estudiantes'!P17),"",IF(P$6="","Falta",20*'Nota de Estudiantes'!P17/P$6))</f>
        <v/>
      </c>
      <c r="Q17" s="47" t="str">
        <f>IF(ISBLANK('Nota de Estudiantes'!Q17),"",IF(Q$6="","Falta",20*'Nota de Estudiantes'!Q17/Q$6))</f>
        <v/>
      </c>
      <c r="R17" s="47" t="str">
        <f>IF(ISBLANK('Nota de Estudiantes'!R17),"",IF(R$6="","Falta",20*'Nota de Estudiantes'!R17/R$6))</f>
        <v/>
      </c>
      <c r="S17" s="47" t="str">
        <f>IF(ISBLANK('Nota de Estudiantes'!S17),"",IF(S$6="","Falta",20*'Nota de Estudiantes'!S17/S$6))</f>
        <v/>
      </c>
      <c r="T17" s="47" t="str">
        <f>IF(ISBLANK('Nota de Estudiantes'!T17),"",IF(T$6="","Falta",20*'Nota de Estudiantes'!T17/T$6))</f>
        <v/>
      </c>
      <c r="U17" s="47" t="str">
        <f>IF(ISBLANK('Nota de Estudiantes'!U17),"",IF(U$6="","Falta",20*'Nota de Estudiantes'!U17/U$6))</f>
        <v/>
      </c>
      <c r="V17" s="47" t="str">
        <f>IF(ISBLANK('Nota de Estudiantes'!V17),"",IF(V$6="","Falta",20*'Nota de Estudiantes'!V17/V$6))</f>
        <v/>
      </c>
      <c r="W17" s="47" t="str">
        <f>IF(ISBLANK('Nota de Estudiantes'!W17),"",IF(W$6="","Falta",20*'Nota de Estudiantes'!W17/W$6))</f>
        <v/>
      </c>
      <c r="X17" s="47" t="str">
        <f>IF(ISBLANK('Nota de Estudiantes'!X17),"",IF(X$6="","Falta",20*'Nota de Estudiantes'!X17/X$6))</f>
        <v/>
      </c>
      <c r="Y17" s="47" t="str">
        <f>IF(ISBLANK('Nota de Estudiantes'!Y17),"",IF(Y$6="","Falta",20*'Nota de Estudiantes'!Y17/Y$6))</f>
        <v/>
      </c>
      <c r="Z17" s="47" t="str">
        <f>IF(ISBLANK('Nota de Estudiantes'!Z17),"",IF(Z$6="","Falta",20*'Nota de Estudiantes'!Z17/Z$6))</f>
        <v/>
      </c>
      <c r="AA17" s="47" t="str">
        <f>IF(ISBLANK('Nota de Estudiantes'!AA17),"",IF(AA$6="","Falta",20*'Nota de Estudiantes'!AA17/AA$6))</f>
        <v/>
      </c>
      <c r="AB17" s="47" t="str">
        <f>IF(ISBLANK('Nota de Estudiantes'!AB17),"",IF(AB$6="","Falta",20*'Nota de Estudiantes'!AB17/AB$6))</f>
        <v/>
      </c>
      <c r="AC17" s="47" t="str">
        <f>IF(ISBLANK('Nota de Estudiantes'!AC17),"",IF(AC$6="","Falta",20*'Nota de Estudiantes'!AC17/AC$6))</f>
        <v/>
      </c>
      <c r="AD17" s="47" t="str">
        <f>IF(ISBLANK('Nota de Estudiantes'!AD17),"",IF(AD$6="","Falta",20*'Nota de Estudiantes'!AD17/AD$6))</f>
        <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t="str">
        <f>IF(ISBLANK('Nota de Estudiantes'!AK17),"",IF(AK$6="","Falta",20*'Nota de Estudiantes'!AK17/AK$6))</f>
        <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t="str">
        <f>IF(ISBLANK('Nota de Estudiantes'!AS17),"",IF(AS$6="","Falta",20*'Nota de Estudiantes'!AS17/AS$6))</f>
        <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t="str">
        <f>IF(ISBLANK('Nota de Estudiantes'!BA17),"",IF(BA$6="","Falta",20*'Nota de Estudiantes'!BA17/BA$6))</f>
        <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t="str">
        <f>IF(ISBLANK('Nota de Estudiantes'!BQ17),"",IF(BQ$6="","Falta",20*'Nota de Estudiantes'!BQ17/BQ$6))</f>
        <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t="str">
        <f>IF(ISBLANK('Nota de Estudiantes'!BU17),"",IF(BU$6="","Falta",20*'Nota de Estudiantes'!BU17/BU$6))</f>
        <v/>
      </c>
      <c r="BV17" s="47" t="str">
        <f>IF(ISBLANK('Nota de Estudiantes'!BV17),"",IF(BV$6="","Falta",20*'Nota de Estudiantes'!BV17/BV$6))</f>
        <v/>
      </c>
      <c r="BW17" s="47" t="str">
        <f>IF(ISBLANK('Nota de Estudiantes'!BW17),"",IF(BW$6="","Falta",20*'Nota de Estudiantes'!BW17/BW$6))</f>
        <v/>
      </c>
      <c r="BX17" s="47" t="str">
        <f>IF(ISBLANK('Nota de Estudiantes'!BX17),"",IF(BX$6="","Falta",20*'Nota de Estudiantes'!BX17/BX$6))</f>
        <v/>
      </c>
      <c r="BY17" s="47" t="str">
        <f>IF(ISBLANK('Nota de Estudiantes'!BY17),"",IF(BY$6="","Falta",20*'Nota de Estudiantes'!BY17/BY$6))</f>
        <v/>
      </c>
      <c r="BZ17" s="47" t="str">
        <f>IF(ISBLANK('Nota de Estudiantes'!BZ17),"",IF(BZ$6="","Falta",20*'Nota de Estudiantes'!BZ17/BZ$6))</f>
        <v/>
      </c>
      <c r="CA17" s="47" t="str">
        <f>IF(ISBLANK('Nota de Estudiantes'!CA17),"",IF(CA$6="","Falta",20*'Nota de Estudiantes'!CA17/CA$6))</f>
        <v/>
      </c>
      <c r="CB17" s="47" t="str">
        <f>IF(ISBLANK('Nota de Estudiantes'!CB17),"",IF(CB$6="","Falta",20*'Nota de Estudiantes'!CB17/CB$6))</f>
        <v/>
      </c>
      <c r="CC17" s="47" t="str">
        <f>IF(ISBLANK('Nota de Estudiantes'!CC17),"",IF(CC$6="","Falta",20*'Nota de Estudiantes'!CC17/CC$6))</f>
        <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t="str">
        <f>IF(ISBLANK('Nota de Estudiantes'!CO17),"",IF(CO$6="","Falta",20*'Nota de Estudiantes'!CO17/CO$6))</f>
        <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t="str">
        <f>IF(ISBLANK('Nota de Estudiantes'!CS17),"",IF(CS$6="","Falta",20*'Nota de Estudiantes'!CS17/CS$6))</f>
        <v/>
      </c>
      <c r="CT17" s="47" t="str">
        <f>IF(ISBLANK('Nota de Estudiantes'!CT17),"",IF(CT$6="","Falta",20*'Nota de Estudiantes'!CT17/CT$6))</f>
        <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47" t="str">
        <f>IF(ISBLANK('Nota de Estudiantes'!E18),"",IF(E$6="","Falta",20*'Nota de Estudiantes'!E18/E$6))</f>
        <v/>
      </c>
      <c r="F18" s="47" t="str">
        <f>IF(ISBLANK('Nota de Estudiantes'!F18),"",IF(F$6="","Falta",20*'Nota de Estudiantes'!F18/F$6))</f>
        <v/>
      </c>
      <c r="G18" s="47" t="str">
        <f>IF(ISBLANK('Nota de Estudiantes'!G18),"",IF(G$6="","Falta",20*'Nota de Estudiantes'!G18/G$6))</f>
        <v/>
      </c>
      <c r="H18" s="47" t="str">
        <f>IF(ISBLANK('Nota de Estudiantes'!H18),"",IF(H$6="","Falta",20*'Nota de Estudiantes'!H18/H$6))</f>
        <v/>
      </c>
      <c r="I18" s="47" t="str">
        <f>IF(ISBLANK('Nota de Estudiantes'!I18),"",IF(I$6="","Falta",20*'Nota de Estudiantes'!I18/I$6))</f>
        <v/>
      </c>
      <c r="J18" s="47" t="str">
        <f>IF(ISBLANK('Nota de Estudiantes'!J18),"",IF(J$6="","Falta",20*'Nota de Estudiantes'!J18/J$6))</f>
        <v/>
      </c>
      <c r="K18" s="47" t="str">
        <f>IF(ISBLANK('Nota de Estudiantes'!K18),"",IF(K$6="","Falta",20*'Nota de Estudiantes'!K18/K$6))</f>
        <v/>
      </c>
      <c r="L18" s="47" t="str">
        <f>IF(ISBLANK('Nota de Estudiantes'!L18),"",IF(L$6="","Falta",20*'Nota de Estudiantes'!L18/L$6))</f>
        <v/>
      </c>
      <c r="M18" s="47" t="str">
        <f>IF(ISBLANK('Nota de Estudiantes'!M18),"",IF(M$6="","Falta",20*'Nota de Estudiantes'!M18/M$6))</f>
        <v/>
      </c>
      <c r="N18" s="47" t="str">
        <f>IF(ISBLANK('Nota de Estudiantes'!N18),"",IF(N$6="","Falta",20*'Nota de Estudiantes'!N18/N$6))</f>
        <v/>
      </c>
      <c r="O18" s="47" t="str">
        <f>IF(ISBLANK('Nota de Estudiantes'!O18),"",IF(O$6="","Falta",20*'Nota de Estudiantes'!O18/O$6))</f>
        <v/>
      </c>
      <c r="P18" s="47" t="str">
        <f>IF(ISBLANK('Nota de Estudiantes'!P18),"",IF(P$6="","Falta",20*'Nota de Estudiantes'!P18/P$6))</f>
        <v/>
      </c>
      <c r="Q18" s="47" t="str">
        <f>IF(ISBLANK('Nota de Estudiantes'!Q18),"",IF(Q$6="","Falta",20*'Nota de Estudiantes'!Q18/Q$6))</f>
        <v/>
      </c>
      <c r="R18" s="47" t="str">
        <f>IF(ISBLANK('Nota de Estudiantes'!R18),"",IF(R$6="","Falta",20*'Nota de Estudiantes'!R18/R$6))</f>
        <v/>
      </c>
      <c r="S18" s="47" t="str">
        <f>IF(ISBLANK('Nota de Estudiantes'!S18),"",IF(S$6="","Falta",20*'Nota de Estudiantes'!S18/S$6))</f>
        <v/>
      </c>
      <c r="T18" s="47" t="str">
        <f>IF(ISBLANK('Nota de Estudiantes'!T18),"",IF(T$6="","Falta",20*'Nota de Estudiantes'!T18/T$6))</f>
        <v/>
      </c>
      <c r="U18" s="47" t="str">
        <f>IF(ISBLANK('Nota de Estudiantes'!U18),"",IF(U$6="","Falta",20*'Nota de Estudiantes'!U18/U$6))</f>
        <v/>
      </c>
      <c r="V18" s="47" t="str">
        <f>IF(ISBLANK('Nota de Estudiantes'!V18),"",IF(V$6="","Falta",20*'Nota de Estudiantes'!V18/V$6))</f>
        <v/>
      </c>
      <c r="W18" s="47" t="str">
        <f>IF(ISBLANK('Nota de Estudiantes'!W18),"",IF(W$6="","Falta",20*'Nota de Estudiantes'!W18/W$6))</f>
        <v/>
      </c>
      <c r="X18" s="47" t="str">
        <f>IF(ISBLANK('Nota de Estudiantes'!X18),"",IF(X$6="","Falta",20*'Nota de Estudiantes'!X18/X$6))</f>
        <v/>
      </c>
      <c r="Y18" s="47" t="str">
        <f>IF(ISBLANK('Nota de Estudiantes'!Y18),"",IF(Y$6="","Falta",20*'Nota de Estudiantes'!Y18/Y$6))</f>
        <v/>
      </c>
      <c r="Z18" s="47" t="str">
        <f>IF(ISBLANK('Nota de Estudiantes'!Z18),"",IF(Z$6="","Falta",20*'Nota de Estudiantes'!Z18/Z$6))</f>
        <v/>
      </c>
      <c r="AA18" s="47" t="str">
        <f>IF(ISBLANK('Nota de Estudiantes'!AA18),"",IF(AA$6="","Falta",20*'Nota de Estudiantes'!AA18/AA$6))</f>
        <v/>
      </c>
      <c r="AB18" s="47" t="str">
        <f>IF(ISBLANK('Nota de Estudiantes'!AB18),"",IF(AB$6="","Falta",20*'Nota de Estudiantes'!AB18/AB$6))</f>
        <v/>
      </c>
      <c r="AC18" s="47" t="str">
        <f>IF(ISBLANK('Nota de Estudiantes'!AC18),"",IF(AC$6="","Falta",20*'Nota de Estudiantes'!AC18/AC$6))</f>
        <v/>
      </c>
      <c r="AD18" s="47" t="str">
        <f>IF(ISBLANK('Nota de Estudiantes'!AD18),"",IF(AD$6="","Falta",20*'Nota de Estudiantes'!AD18/AD$6))</f>
        <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t="str">
        <f>IF(ISBLANK('Nota de Estudiantes'!AK18),"",IF(AK$6="","Falta",20*'Nota de Estudiantes'!AK18/AK$6))</f>
        <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t="str">
        <f>IF(ISBLANK('Nota de Estudiantes'!AS18),"",IF(AS$6="","Falta",20*'Nota de Estudiantes'!AS18/AS$6))</f>
        <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t="str">
        <f>IF(ISBLANK('Nota de Estudiantes'!BA18),"",IF(BA$6="","Falta",20*'Nota de Estudiantes'!BA18/BA$6))</f>
        <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t="str">
        <f>IF(ISBLANK('Nota de Estudiantes'!BQ18),"",IF(BQ$6="","Falta",20*'Nota de Estudiantes'!BQ18/BQ$6))</f>
        <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t="str">
        <f>IF(ISBLANK('Nota de Estudiantes'!BU18),"",IF(BU$6="","Falta",20*'Nota de Estudiantes'!BU18/BU$6))</f>
        <v/>
      </c>
      <c r="BV18" s="47" t="str">
        <f>IF(ISBLANK('Nota de Estudiantes'!BV18),"",IF(BV$6="","Falta",20*'Nota de Estudiantes'!BV18/BV$6))</f>
        <v/>
      </c>
      <c r="BW18" s="47" t="str">
        <f>IF(ISBLANK('Nota de Estudiantes'!BW18),"",IF(BW$6="","Falta",20*'Nota de Estudiantes'!BW18/BW$6))</f>
        <v/>
      </c>
      <c r="BX18" s="47" t="str">
        <f>IF(ISBLANK('Nota de Estudiantes'!BX18),"",IF(BX$6="","Falta",20*'Nota de Estudiantes'!BX18/BX$6))</f>
        <v/>
      </c>
      <c r="BY18" s="47" t="str">
        <f>IF(ISBLANK('Nota de Estudiantes'!BY18),"",IF(BY$6="","Falta",20*'Nota de Estudiantes'!BY18/BY$6))</f>
        <v/>
      </c>
      <c r="BZ18" s="47" t="str">
        <f>IF(ISBLANK('Nota de Estudiantes'!BZ18),"",IF(BZ$6="","Falta",20*'Nota de Estudiantes'!BZ18/BZ$6))</f>
        <v/>
      </c>
      <c r="CA18" s="47" t="str">
        <f>IF(ISBLANK('Nota de Estudiantes'!CA18),"",IF(CA$6="","Falta",20*'Nota de Estudiantes'!CA18/CA$6))</f>
        <v/>
      </c>
      <c r="CB18" s="47" t="str">
        <f>IF(ISBLANK('Nota de Estudiantes'!CB18),"",IF(CB$6="","Falta",20*'Nota de Estudiantes'!CB18/CB$6))</f>
        <v/>
      </c>
      <c r="CC18" s="47" t="str">
        <f>IF(ISBLANK('Nota de Estudiantes'!CC18),"",IF(CC$6="","Falta",20*'Nota de Estudiantes'!CC18/CC$6))</f>
        <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t="str">
        <f>IF(ISBLANK('Nota de Estudiantes'!CO18),"",IF(CO$6="","Falta",20*'Nota de Estudiantes'!CO18/CO$6))</f>
        <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t="str">
        <f>IF(ISBLANK('Nota de Estudiantes'!CS18),"",IF(CS$6="","Falta",20*'Nota de Estudiantes'!CS18/CS$6))</f>
        <v/>
      </c>
      <c r="CT18" s="47" t="str">
        <f>IF(ISBLANK('Nota de Estudiantes'!CT18),"",IF(CT$6="","Falta",20*'Nota de Estudiantes'!CT18/CT$6))</f>
        <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47" t="str">
        <f>IF(ISBLANK('Nota de Estudiantes'!E19),"",IF(E$6="","Falta",20*'Nota de Estudiantes'!E19/E$6))</f>
        <v/>
      </c>
      <c r="F19" s="47" t="str">
        <f>IF(ISBLANK('Nota de Estudiantes'!F19),"",IF(F$6="","Falta",20*'Nota de Estudiantes'!F19/F$6))</f>
        <v/>
      </c>
      <c r="G19" s="47" t="str">
        <f>IF(ISBLANK('Nota de Estudiantes'!G19),"",IF(G$6="","Falta",20*'Nota de Estudiantes'!G19/G$6))</f>
        <v/>
      </c>
      <c r="H19" s="47" t="str">
        <f>IF(ISBLANK('Nota de Estudiantes'!H19),"",IF(H$6="","Falta",20*'Nota de Estudiantes'!H19/H$6))</f>
        <v/>
      </c>
      <c r="I19" s="47" t="str">
        <f>IF(ISBLANK('Nota de Estudiantes'!I19),"",IF(I$6="","Falta",20*'Nota de Estudiantes'!I19/I$6))</f>
        <v/>
      </c>
      <c r="J19" s="47" t="str">
        <f>IF(ISBLANK('Nota de Estudiantes'!J19),"",IF(J$6="","Falta",20*'Nota de Estudiantes'!J19/J$6))</f>
        <v/>
      </c>
      <c r="K19" s="47" t="str">
        <f>IF(ISBLANK('Nota de Estudiantes'!K19),"",IF(K$6="","Falta",20*'Nota de Estudiantes'!K19/K$6))</f>
        <v/>
      </c>
      <c r="L19" s="47" t="str">
        <f>IF(ISBLANK('Nota de Estudiantes'!L19),"",IF(L$6="","Falta",20*'Nota de Estudiantes'!L19/L$6))</f>
        <v/>
      </c>
      <c r="M19" s="47" t="str">
        <f>IF(ISBLANK('Nota de Estudiantes'!M19),"",IF(M$6="","Falta",20*'Nota de Estudiantes'!M19/M$6))</f>
        <v/>
      </c>
      <c r="N19" s="47" t="str">
        <f>IF(ISBLANK('Nota de Estudiantes'!N19),"",IF(N$6="","Falta",20*'Nota de Estudiantes'!N19/N$6))</f>
        <v/>
      </c>
      <c r="O19" s="47" t="str">
        <f>IF(ISBLANK('Nota de Estudiantes'!O19),"",IF(O$6="","Falta",20*'Nota de Estudiantes'!O19/O$6))</f>
        <v/>
      </c>
      <c r="P19" s="47" t="str">
        <f>IF(ISBLANK('Nota de Estudiantes'!P19),"",IF(P$6="","Falta",20*'Nota de Estudiantes'!P19/P$6))</f>
        <v/>
      </c>
      <c r="Q19" s="47" t="str">
        <f>IF(ISBLANK('Nota de Estudiantes'!Q19),"",IF(Q$6="","Falta",20*'Nota de Estudiantes'!Q19/Q$6))</f>
        <v/>
      </c>
      <c r="R19" s="47" t="str">
        <f>IF(ISBLANK('Nota de Estudiantes'!R19),"",IF(R$6="","Falta",20*'Nota de Estudiantes'!R19/R$6))</f>
        <v/>
      </c>
      <c r="S19" s="47" t="str">
        <f>IF(ISBLANK('Nota de Estudiantes'!S19),"",IF(S$6="","Falta",20*'Nota de Estudiantes'!S19/S$6))</f>
        <v/>
      </c>
      <c r="T19" s="47" t="str">
        <f>IF(ISBLANK('Nota de Estudiantes'!T19),"",IF(T$6="","Falta",20*'Nota de Estudiantes'!T19/T$6))</f>
        <v/>
      </c>
      <c r="U19" s="47" t="str">
        <f>IF(ISBLANK('Nota de Estudiantes'!U19),"",IF(U$6="","Falta",20*'Nota de Estudiantes'!U19/U$6))</f>
        <v/>
      </c>
      <c r="V19" s="47" t="str">
        <f>IF(ISBLANK('Nota de Estudiantes'!V19),"",IF(V$6="","Falta",20*'Nota de Estudiantes'!V19/V$6))</f>
        <v/>
      </c>
      <c r="W19" s="47" t="str">
        <f>IF(ISBLANK('Nota de Estudiantes'!W19),"",IF(W$6="","Falta",20*'Nota de Estudiantes'!W19/W$6))</f>
        <v/>
      </c>
      <c r="X19" s="47" t="str">
        <f>IF(ISBLANK('Nota de Estudiantes'!X19),"",IF(X$6="","Falta",20*'Nota de Estudiantes'!X19/X$6))</f>
        <v/>
      </c>
      <c r="Y19" s="47" t="str">
        <f>IF(ISBLANK('Nota de Estudiantes'!Y19),"",IF(Y$6="","Falta",20*'Nota de Estudiantes'!Y19/Y$6))</f>
        <v/>
      </c>
      <c r="Z19" s="47" t="str">
        <f>IF(ISBLANK('Nota de Estudiantes'!Z19),"",IF(Z$6="","Falta",20*'Nota de Estudiantes'!Z19/Z$6))</f>
        <v/>
      </c>
      <c r="AA19" s="47" t="str">
        <f>IF(ISBLANK('Nota de Estudiantes'!AA19),"",IF(AA$6="","Falta",20*'Nota de Estudiantes'!AA19/AA$6))</f>
        <v/>
      </c>
      <c r="AB19" s="47" t="str">
        <f>IF(ISBLANK('Nota de Estudiantes'!AB19),"",IF(AB$6="","Falta",20*'Nota de Estudiantes'!AB19/AB$6))</f>
        <v/>
      </c>
      <c r="AC19" s="47" t="str">
        <f>IF(ISBLANK('Nota de Estudiantes'!AC19),"",IF(AC$6="","Falta",20*'Nota de Estudiantes'!AC19/AC$6))</f>
        <v/>
      </c>
      <c r="AD19" s="47" t="str">
        <f>IF(ISBLANK('Nota de Estudiantes'!AD19),"",IF(AD$6="","Falta",20*'Nota de Estudiantes'!AD19/AD$6))</f>
        <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t="str">
        <f>IF(ISBLANK('Nota de Estudiantes'!AK19),"",IF(AK$6="","Falta",20*'Nota de Estudiantes'!AK19/AK$6))</f>
        <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t="str">
        <f>IF(ISBLANK('Nota de Estudiantes'!AS19),"",IF(AS$6="","Falta",20*'Nota de Estudiantes'!AS19/AS$6))</f>
        <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t="str">
        <f>IF(ISBLANK('Nota de Estudiantes'!BA19),"",IF(BA$6="","Falta",20*'Nota de Estudiantes'!BA19/BA$6))</f>
        <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t="str">
        <f>IF(ISBLANK('Nota de Estudiantes'!BQ19),"",IF(BQ$6="","Falta",20*'Nota de Estudiantes'!BQ19/BQ$6))</f>
        <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t="str">
        <f>IF(ISBLANK('Nota de Estudiantes'!BU19),"",IF(BU$6="","Falta",20*'Nota de Estudiantes'!BU19/BU$6))</f>
        <v/>
      </c>
      <c r="BV19" s="47" t="str">
        <f>IF(ISBLANK('Nota de Estudiantes'!BV19),"",IF(BV$6="","Falta",20*'Nota de Estudiantes'!BV19/BV$6))</f>
        <v/>
      </c>
      <c r="BW19" s="47" t="str">
        <f>IF(ISBLANK('Nota de Estudiantes'!BW19),"",IF(BW$6="","Falta",20*'Nota de Estudiantes'!BW19/BW$6))</f>
        <v/>
      </c>
      <c r="BX19" s="47" t="str">
        <f>IF(ISBLANK('Nota de Estudiantes'!BX19),"",IF(BX$6="","Falta",20*'Nota de Estudiantes'!BX19/BX$6))</f>
        <v/>
      </c>
      <c r="BY19" s="47" t="str">
        <f>IF(ISBLANK('Nota de Estudiantes'!BY19),"",IF(BY$6="","Falta",20*'Nota de Estudiantes'!BY19/BY$6))</f>
        <v/>
      </c>
      <c r="BZ19" s="47" t="str">
        <f>IF(ISBLANK('Nota de Estudiantes'!BZ19),"",IF(BZ$6="","Falta",20*'Nota de Estudiantes'!BZ19/BZ$6))</f>
        <v/>
      </c>
      <c r="CA19" s="47" t="str">
        <f>IF(ISBLANK('Nota de Estudiantes'!CA19),"",IF(CA$6="","Falta",20*'Nota de Estudiantes'!CA19/CA$6))</f>
        <v/>
      </c>
      <c r="CB19" s="47" t="str">
        <f>IF(ISBLANK('Nota de Estudiantes'!CB19),"",IF(CB$6="","Falta",20*'Nota de Estudiantes'!CB19/CB$6))</f>
        <v/>
      </c>
      <c r="CC19" s="47" t="str">
        <f>IF(ISBLANK('Nota de Estudiantes'!CC19),"",IF(CC$6="","Falta",20*'Nota de Estudiantes'!CC19/CC$6))</f>
        <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t="str">
        <f>IF(ISBLANK('Nota de Estudiantes'!CO19),"",IF(CO$6="","Falta",20*'Nota de Estudiantes'!CO19/CO$6))</f>
        <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t="str">
        <f>IF(ISBLANK('Nota de Estudiantes'!CS19),"",IF(CS$6="","Falta",20*'Nota de Estudiantes'!CS19/CS$6))</f>
        <v/>
      </c>
      <c r="CT19" s="47" t="str">
        <f>IF(ISBLANK('Nota de Estudiantes'!CT19),"",IF(CT$6="","Falta",20*'Nota de Estudiantes'!CT19/CT$6))</f>
        <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47" t="str">
        <f>IF(ISBLANK('Nota de Estudiantes'!E20),"",IF(E$6="","Falta",20*'Nota de Estudiantes'!E20/E$6))</f>
        <v/>
      </c>
      <c r="F20" s="47" t="str">
        <f>IF(ISBLANK('Nota de Estudiantes'!F20),"",IF(F$6="","Falta",20*'Nota de Estudiantes'!F20/F$6))</f>
        <v/>
      </c>
      <c r="G20" s="47" t="str">
        <f>IF(ISBLANK('Nota de Estudiantes'!G20),"",IF(G$6="","Falta",20*'Nota de Estudiantes'!G20/G$6))</f>
        <v/>
      </c>
      <c r="H20" s="47" t="str">
        <f>IF(ISBLANK('Nota de Estudiantes'!H20),"",IF(H$6="","Falta",20*'Nota de Estudiantes'!H20/H$6))</f>
        <v/>
      </c>
      <c r="I20" s="47" t="str">
        <f>IF(ISBLANK('Nota de Estudiantes'!I20),"",IF(I$6="","Falta",20*'Nota de Estudiantes'!I20/I$6))</f>
        <v/>
      </c>
      <c r="J20" s="47" t="str">
        <f>IF(ISBLANK('Nota de Estudiantes'!J20),"",IF(J$6="","Falta",20*'Nota de Estudiantes'!J20/J$6))</f>
        <v/>
      </c>
      <c r="K20" s="47" t="str">
        <f>IF(ISBLANK('Nota de Estudiantes'!K20),"",IF(K$6="","Falta",20*'Nota de Estudiantes'!K20/K$6))</f>
        <v/>
      </c>
      <c r="L20" s="47" t="str">
        <f>IF(ISBLANK('Nota de Estudiantes'!L20),"",IF(L$6="","Falta",20*'Nota de Estudiantes'!L20/L$6))</f>
        <v/>
      </c>
      <c r="M20" s="47" t="str">
        <f>IF(ISBLANK('Nota de Estudiantes'!M20),"",IF(M$6="","Falta",20*'Nota de Estudiantes'!M20/M$6))</f>
        <v/>
      </c>
      <c r="N20" s="47" t="str">
        <f>IF(ISBLANK('Nota de Estudiantes'!N20),"",IF(N$6="","Falta",20*'Nota de Estudiantes'!N20/N$6))</f>
        <v/>
      </c>
      <c r="O20" s="47" t="str">
        <f>IF(ISBLANK('Nota de Estudiantes'!O20),"",IF(O$6="","Falta",20*'Nota de Estudiantes'!O20/O$6))</f>
        <v/>
      </c>
      <c r="P20" s="47" t="str">
        <f>IF(ISBLANK('Nota de Estudiantes'!P20),"",IF(P$6="","Falta",20*'Nota de Estudiantes'!P20/P$6))</f>
        <v/>
      </c>
      <c r="Q20" s="47" t="str">
        <f>IF(ISBLANK('Nota de Estudiantes'!Q20),"",IF(Q$6="","Falta",20*'Nota de Estudiantes'!Q20/Q$6))</f>
        <v/>
      </c>
      <c r="R20" s="47" t="str">
        <f>IF(ISBLANK('Nota de Estudiantes'!R20),"",IF(R$6="","Falta",20*'Nota de Estudiantes'!R20/R$6))</f>
        <v/>
      </c>
      <c r="S20" s="47" t="str">
        <f>IF(ISBLANK('Nota de Estudiantes'!S20),"",IF(S$6="","Falta",20*'Nota de Estudiantes'!S20/S$6))</f>
        <v/>
      </c>
      <c r="T20" s="47" t="str">
        <f>IF(ISBLANK('Nota de Estudiantes'!T20),"",IF(T$6="","Falta",20*'Nota de Estudiantes'!T20/T$6))</f>
        <v/>
      </c>
      <c r="U20" s="47" t="str">
        <f>IF(ISBLANK('Nota de Estudiantes'!U20),"",IF(U$6="","Falta",20*'Nota de Estudiantes'!U20/U$6))</f>
        <v/>
      </c>
      <c r="V20" s="47" t="str">
        <f>IF(ISBLANK('Nota de Estudiantes'!V20),"",IF(V$6="","Falta",20*'Nota de Estudiantes'!V20/V$6))</f>
        <v/>
      </c>
      <c r="W20" s="47" t="str">
        <f>IF(ISBLANK('Nota de Estudiantes'!W20),"",IF(W$6="","Falta",20*'Nota de Estudiantes'!W20/W$6))</f>
        <v/>
      </c>
      <c r="X20" s="47" t="str">
        <f>IF(ISBLANK('Nota de Estudiantes'!X20),"",IF(X$6="","Falta",20*'Nota de Estudiantes'!X20/X$6))</f>
        <v/>
      </c>
      <c r="Y20" s="47" t="str">
        <f>IF(ISBLANK('Nota de Estudiantes'!Y20),"",IF(Y$6="","Falta",20*'Nota de Estudiantes'!Y20/Y$6))</f>
        <v/>
      </c>
      <c r="Z20" s="47" t="str">
        <f>IF(ISBLANK('Nota de Estudiantes'!Z20),"",IF(Z$6="","Falta",20*'Nota de Estudiantes'!Z20/Z$6))</f>
        <v/>
      </c>
      <c r="AA20" s="47" t="str">
        <f>IF(ISBLANK('Nota de Estudiantes'!AA20),"",IF(AA$6="","Falta",20*'Nota de Estudiantes'!AA20/AA$6))</f>
        <v/>
      </c>
      <c r="AB20" s="47" t="str">
        <f>IF(ISBLANK('Nota de Estudiantes'!AB20),"",IF(AB$6="","Falta",20*'Nota de Estudiantes'!AB20/AB$6))</f>
        <v/>
      </c>
      <c r="AC20" s="47" t="str">
        <f>IF(ISBLANK('Nota de Estudiantes'!AC20),"",IF(AC$6="","Falta",20*'Nota de Estudiantes'!AC20/AC$6))</f>
        <v/>
      </c>
      <c r="AD20" s="47" t="str">
        <f>IF(ISBLANK('Nota de Estudiantes'!AD20),"",IF(AD$6="","Falta",20*'Nota de Estudiantes'!AD20/AD$6))</f>
        <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t="str">
        <f>IF(ISBLANK('Nota de Estudiantes'!AK20),"",IF(AK$6="","Falta",20*'Nota de Estudiantes'!AK20/AK$6))</f>
        <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t="str">
        <f>IF(ISBLANK('Nota de Estudiantes'!AS20),"",IF(AS$6="","Falta",20*'Nota de Estudiantes'!AS20/AS$6))</f>
        <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t="str">
        <f>IF(ISBLANK('Nota de Estudiantes'!BA20),"",IF(BA$6="","Falta",20*'Nota de Estudiantes'!BA20/BA$6))</f>
        <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t="str">
        <f>IF(ISBLANK('Nota de Estudiantes'!BQ20),"",IF(BQ$6="","Falta",20*'Nota de Estudiantes'!BQ20/BQ$6))</f>
        <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t="str">
        <f>IF(ISBLANK('Nota de Estudiantes'!BU20),"",IF(BU$6="","Falta",20*'Nota de Estudiantes'!BU20/BU$6))</f>
        <v/>
      </c>
      <c r="BV20" s="47" t="str">
        <f>IF(ISBLANK('Nota de Estudiantes'!BV20),"",IF(BV$6="","Falta",20*'Nota de Estudiantes'!BV20/BV$6))</f>
        <v/>
      </c>
      <c r="BW20" s="47" t="str">
        <f>IF(ISBLANK('Nota de Estudiantes'!BW20),"",IF(BW$6="","Falta",20*'Nota de Estudiantes'!BW20/BW$6))</f>
        <v/>
      </c>
      <c r="BX20" s="47" t="str">
        <f>IF(ISBLANK('Nota de Estudiantes'!BX20),"",IF(BX$6="","Falta",20*'Nota de Estudiantes'!BX20/BX$6))</f>
        <v/>
      </c>
      <c r="BY20" s="47" t="str">
        <f>IF(ISBLANK('Nota de Estudiantes'!BY20),"",IF(BY$6="","Falta",20*'Nota de Estudiantes'!BY20/BY$6))</f>
        <v/>
      </c>
      <c r="BZ20" s="47" t="str">
        <f>IF(ISBLANK('Nota de Estudiantes'!BZ20),"",IF(BZ$6="","Falta",20*'Nota de Estudiantes'!BZ20/BZ$6))</f>
        <v/>
      </c>
      <c r="CA20" s="47" t="str">
        <f>IF(ISBLANK('Nota de Estudiantes'!CA20),"",IF(CA$6="","Falta",20*'Nota de Estudiantes'!CA20/CA$6))</f>
        <v/>
      </c>
      <c r="CB20" s="47" t="str">
        <f>IF(ISBLANK('Nota de Estudiantes'!CB20),"",IF(CB$6="","Falta",20*'Nota de Estudiantes'!CB20/CB$6))</f>
        <v/>
      </c>
      <c r="CC20" s="47" t="str">
        <f>IF(ISBLANK('Nota de Estudiantes'!CC20),"",IF(CC$6="","Falta",20*'Nota de Estudiantes'!CC20/CC$6))</f>
        <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t="str">
        <f>IF(ISBLANK('Nota de Estudiantes'!CO20),"",IF(CO$6="","Falta",20*'Nota de Estudiantes'!CO20/CO$6))</f>
        <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t="str">
        <f>IF(ISBLANK('Nota de Estudiantes'!CS20),"",IF(CS$6="","Falta",20*'Nota de Estudiantes'!CS20/CS$6))</f>
        <v/>
      </c>
      <c r="CT20" s="47" t="str">
        <f>IF(ISBLANK('Nota de Estudiantes'!CT20),"",IF(CT$6="","Falta",20*'Nota de Estudiantes'!CT20/CT$6))</f>
        <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47" t="str">
        <f>IF(ISBLANK('Nota de Estudiantes'!E21),"",IF(E$6="","Falta",20*'Nota de Estudiantes'!E21/E$6))</f>
        <v/>
      </c>
      <c r="F21" s="47" t="str">
        <f>IF(ISBLANK('Nota de Estudiantes'!F21),"",IF(F$6="","Falta",20*'Nota de Estudiantes'!F21/F$6))</f>
        <v/>
      </c>
      <c r="G21" s="47" t="str">
        <f>IF(ISBLANK('Nota de Estudiantes'!G21),"",IF(G$6="","Falta",20*'Nota de Estudiantes'!G21/G$6))</f>
        <v/>
      </c>
      <c r="H21" s="47" t="str">
        <f>IF(ISBLANK('Nota de Estudiantes'!H21),"",IF(H$6="","Falta",20*'Nota de Estudiantes'!H21/H$6))</f>
        <v/>
      </c>
      <c r="I21" s="47" t="str">
        <f>IF(ISBLANK('Nota de Estudiantes'!I21),"",IF(I$6="","Falta",20*'Nota de Estudiantes'!I21/I$6))</f>
        <v/>
      </c>
      <c r="J21" s="47" t="str">
        <f>IF(ISBLANK('Nota de Estudiantes'!J21),"",IF(J$6="","Falta",20*'Nota de Estudiantes'!J21/J$6))</f>
        <v/>
      </c>
      <c r="K21" s="47" t="str">
        <f>IF(ISBLANK('Nota de Estudiantes'!K21),"",IF(K$6="","Falta",20*'Nota de Estudiantes'!K21/K$6))</f>
        <v/>
      </c>
      <c r="L21" s="47" t="str">
        <f>IF(ISBLANK('Nota de Estudiantes'!L21),"",IF(L$6="","Falta",20*'Nota de Estudiantes'!L21/L$6))</f>
        <v/>
      </c>
      <c r="M21" s="47" t="str">
        <f>IF(ISBLANK('Nota de Estudiantes'!M21),"",IF(M$6="","Falta",20*'Nota de Estudiantes'!M21/M$6))</f>
        <v/>
      </c>
      <c r="N21" s="47" t="str">
        <f>IF(ISBLANK('Nota de Estudiantes'!N21),"",IF(N$6="","Falta",20*'Nota de Estudiantes'!N21/N$6))</f>
        <v/>
      </c>
      <c r="O21" s="47" t="str">
        <f>IF(ISBLANK('Nota de Estudiantes'!O21),"",IF(O$6="","Falta",20*'Nota de Estudiantes'!O21/O$6))</f>
        <v/>
      </c>
      <c r="P21" s="47" t="str">
        <f>IF(ISBLANK('Nota de Estudiantes'!P21),"",IF(P$6="","Falta",20*'Nota de Estudiantes'!P21/P$6))</f>
        <v/>
      </c>
      <c r="Q21" s="47" t="str">
        <f>IF(ISBLANK('Nota de Estudiantes'!Q21),"",IF(Q$6="","Falta",20*'Nota de Estudiantes'!Q21/Q$6))</f>
        <v/>
      </c>
      <c r="R21" s="47" t="str">
        <f>IF(ISBLANK('Nota de Estudiantes'!R21),"",IF(R$6="","Falta",20*'Nota de Estudiantes'!R21/R$6))</f>
        <v/>
      </c>
      <c r="S21" s="47" t="str">
        <f>IF(ISBLANK('Nota de Estudiantes'!S21),"",IF(S$6="","Falta",20*'Nota de Estudiantes'!S21/S$6))</f>
        <v/>
      </c>
      <c r="T21" s="47" t="str">
        <f>IF(ISBLANK('Nota de Estudiantes'!T21),"",IF(T$6="","Falta",20*'Nota de Estudiantes'!T21/T$6))</f>
        <v/>
      </c>
      <c r="U21" s="47" t="str">
        <f>IF(ISBLANK('Nota de Estudiantes'!U21),"",IF(U$6="","Falta",20*'Nota de Estudiantes'!U21/U$6))</f>
        <v/>
      </c>
      <c r="V21" s="47" t="str">
        <f>IF(ISBLANK('Nota de Estudiantes'!V21),"",IF(V$6="","Falta",20*'Nota de Estudiantes'!V21/V$6))</f>
        <v/>
      </c>
      <c r="W21" s="47" t="str">
        <f>IF(ISBLANK('Nota de Estudiantes'!W21),"",IF(W$6="","Falta",20*'Nota de Estudiantes'!W21/W$6))</f>
        <v/>
      </c>
      <c r="X21" s="47" t="str">
        <f>IF(ISBLANK('Nota de Estudiantes'!X21),"",IF(X$6="","Falta",20*'Nota de Estudiantes'!X21/X$6))</f>
        <v/>
      </c>
      <c r="Y21" s="47" t="str">
        <f>IF(ISBLANK('Nota de Estudiantes'!Y21),"",IF(Y$6="","Falta",20*'Nota de Estudiantes'!Y21/Y$6))</f>
        <v/>
      </c>
      <c r="Z21" s="47" t="str">
        <f>IF(ISBLANK('Nota de Estudiantes'!Z21),"",IF(Z$6="","Falta",20*'Nota de Estudiantes'!Z21/Z$6))</f>
        <v/>
      </c>
      <c r="AA21" s="47" t="str">
        <f>IF(ISBLANK('Nota de Estudiantes'!AA21),"",IF(AA$6="","Falta",20*'Nota de Estudiantes'!AA21/AA$6))</f>
        <v/>
      </c>
      <c r="AB21" s="47" t="str">
        <f>IF(ISBLANK('Nota de Estudiantes'!AB21),"",IF(AB$6="","Falta",20*'Nota de Estudiantes'!AB21/AB$6))</f>
        <v/>
      </c>
      <c r="AC21" s="47" t="str">
        <f>IF(ISBLANK('Nota de Estudiantes'!AC21),"",IF(AC$6="","Falta",20*'Nota de Estudiantes'!AC21/AC$6))</f>
        <v/>
      </c>
      <c r="AD21" s="47" t="str">
        <f>IF(ISBLANK('Nota de Estudiantes'!AD21),"",IF(AD$6="","Falta",20*'Nota de Estudiantes'!AD21/AD$6))</f>
        <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t="str">
        <f>IF(ISBLANK('Nota de Estudiantes'!AK21),"",IF(AK$6="","Falta",20*'Nota de Estudiantes'!AK21/AK$6))</f>
        <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t="str">
        <f>IF(ISBLANK('Nota de Estudiantes'!AS21),"",IF(AS$6="","Falta",20*'Nota de Estudiantes'!AS21/AS$6))</f>
        <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t="str">
        <f>IF(ISBLANK('Nota de Estudiantes'!BA21),"",IF(BA$6="","Falta",20*'Nota de Estudiantes'!BA21/BA$6))</f>
        <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t="str">
        <f>IF(ISBLANK('Nota de Estudiantes'!BQ21),"",IF(BQ$6="","Falta",20*'Nota de Estudiantes'!BQ21/BQ$6))</f>
        <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t="str">
        <f>IF(ISBLANK('Nota de Estudiantes'!BU21),"",IF(BU$6="","Falta",20*'Nota de Estudiantes'!BU21/BU$6))</f>
        <v/>
      </c>
      <c r="BV21" s="47" t="str">
        <f>IF(ISBLANK('Nota de Estudiantes'!BV21),"",IF(BV$6="","Falta",20*'Nota de Estudiantes'!BV21/BV$6))</f>
        <v/>
      </c>
      <c r="BW21" s="47" t="str">
        <f>IF(ISBLANK('Nota de Estudiantes'!BW21),"",IF(BW$6="","Falta",20*'Nota de Estudiantes'!BW21/BW$6))</f>
        <v/>
      </c>
      <c r="BX21" s="47" t="str">
        <f>IF(ISBLANK('Nota de Estudiantes'!BX21),"",IF(BX$6="","Falta",20*'Nota de Estudiantes'!BX21/BX$6))</f>
        <v/>
      </c>
      <c r="BY21" s="47" t="str">
        <f>IF(ISBLANK('Nota de Estudiantes'!BY21),"",IF(BY$6="","Falta",20*'Nota de Estudiantes'!BY21/BY$6))</f>
        <v/>
      </c>
      <c r="BZ21" s="47" t="str">
        <f>IF(ISBLANK('Nota de Estudiantes'!BZ21),"",IF(BZ$6="","Falta",20*'Nota de Estudiantes'!BZ21/BZ$6))</f>
        <v/>
      </c>
      <c r="CA21" s="47" t="str">
        <f>IF(ISBLANK('Nota de Estudiantes'!CA21),"",IF(CA$6="","Falta",20*'Nota de Estudiantes'!CA21/CA$6))</f>
        <v/>
      </c>
      <c r="CB21" s="47" t="str">
        <f>IF(ISBLANK('Nota de Estudiantes'!CB21),"",IF(CB$6="","Falta",20*'Nota de Estudiantes'!CB21/CB$6))</f>
        <v/>
      </c>
      <c r="CC21" s="47" t="str">
        <f>IF(ISBLANK('Nota de Estudiantes'!CC21),"",IF(CC$6="","Falta",20*'Nota de Estudiantes'!CC21/CC$6))</f>
        <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t="str">
        <f>IF(ISBLANK('Nota de Estudiantes'!CO21),"",IF(CO$6="","Falta",20*'Nota de Estudiantes'!CO21/CO$6))</f>
        <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t="str">
        <f>IF(ISBLANK('Nota de Estudiantes'!CS21),"",IF(CS$6="","Falta",20*'Nota de Estudiantes'!CS21/CS$6))</f>
        <v/>
      </c>
      <c r="CT21" s="47" t="str">
        <f>IF(ISBLANK('Nota de Estudiantes'!CT21),"",IF(CT$6="","Falta",20*'Nota de Estudiantes'!CT21/CT$6))</f>
        <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47" t="str">
        <f>IF(ISBLANK('Nota de Estudiantes'!E22),"",IF(E$6="","Falta",20*'Nota de Estudiantes'!E22/E$6))</f>
        <v/>
      </c>
      <c r="F22" s="47" t="str">
        <f>IF(ISBLANK('Nota de Estudiantes'!F22),"",IF(F$6="","Falta",20*'Nota de Estudiantes'!F22/F$6))</f>
        <v/>
      </c>
      <c r="G22" s="47" t="str">
        <f>IF(ISBLANK('Nota de Estudiantes'!G22),"",IF(G$6="","Falta",20*'Nota de Estudiantes'!G22/G$6))</f>
        <v/>
      </c>
      <c r="H22" s="47" t="str">
        <f>IF(ISBLANK('Nota de Estudiantes'!H22),"",IF(H$6="","Falta",20*'Nota de Estudiantes'!H22/H$6))</f>
        <v/>
      </c>
      <c r="I22" s="47" t="str">
        <f>IF(ISBLANK('Nota de Estudiantes'!I22),"",IF(I$6="","Falta",20*'Nota de Estudiantes'!I22/I$6))</f>
        <v/>
      </c>
      <c r="J22" s="47" t="str">
        <f>IF(ISBLANK('Nota de Estudiantes'!J22),"",IF(J$6="","Falta",20*'Nota de Estudiantes'!J22/J$6))</f>
        <v/>
      </c>
      <c r="K22" s="47" t="str">
        <f>IF(ISBLANK('Nota de Estudiantes'!K22),"",IF(K$6="","Falta",20*'Nota de Estudiantes'!K22/K$6))</f>
        <v/>
      </c>
      <c r="L22" s="47" t="str">
        <f>IF(ISBLANK('Nota de Estudiantes'!L22),"",IF(L$6="","Falta",20*'Nota de Estudiantes'!L22/L$6))</f>
        <v/>
      </c>
      <c r="M22" s="47" t="str">
        <f>IF(ISBLANK('Nota de Estudiantes'!M22),"",IF(M$6="","Falta",20*'Nota de Estudiantes'!M22/M$6))</f>
        <v/>
      </c>
      <c r="N22" s="47" t="str">
        <f>IF(ISBLANK('Nota de Estudiantes'!N22),"",IF(N$6="","Falta",20*'Nota de Estudiantes'!N22/N$6))</f>
        <v/>
      </c>
      <c r="O22" s="47" t="str">
        <f>IF(ISBLANK('Nota de Estudiantes'!O22),"",IF(O$6="","Falta",20*'Nota de Estudiantes'!O22/O$6))</f>
        <v/>
      </c>
      <c r="P22" s="47" t="str">
        <f>IF(ISBLANK('Nota de Estudiantes'!P22),"",IF(P$6="","Falta",20*'Nota de Estudiantes'!P22/P$6))</f>
        <v/>
      </c>
      <c r="Q22" s="47" t="str">
        <f>IF(ISBLANK('Nota de Estudiantes'!Q22),"",IF(Q$6="","Falta",20*'Nota de Estudiantes'!Q22/Q$6))</f>
        <v/>
      </c>
      <c r="R22" s="47" t="str">
        <f>IF(ISBLANK('Nota de Estudiantes'!R22),"",IF(R$6="","Falta",20*'Nota de Estudiantes'!R22/R$6))</f>
        <v/>
      </c>
      <c r="S22" s="47" t="str">
        <f>IF(ISBLANK('Nota de Estudiantes'!S22),"",IF(S$6="","Falta",20*'Nota de Estudiantes'!S22/S$6))</f>
        <v/>
      </c>
      <c r="T22" s="47" t="str">
        <f>IF(ISBLANK('Nota de Estudiantes'!T22),"",IF(T$6="","Falta",20*'Nota de Estudiantes'!T22/T$6))</f>
        <v/>
      </c>
      <c r="U22" s="47" t="str">
        <f>IF(ISBLANK('Nota de Estudiantes'!U22),"",IF(U$6="","Falta",20*'Nota de Estudiantes'!U22/U$6))</f>
        <v/>
      </c>
      <c r="V22" s="47" t="str">
        <f>IF(ISBLANK('Nota de Estudiantes'!V22),"",IF(V$6="","Falta",20*'Nota de Estudiantes'!V22/V$6))</f>
        <v/>
      </c>
      <c r="W22" s="47" t="str">
        <f>IF(ISBLANK('Nota de Estudiantes'!W22),"",IF(W$6="","Falta",20*'Nota de Estudiantes'!W22/W$6))</f>
        <v/>
      </c>
      <c r="X22" s="47" t="str">
        <f>IF(ISBLANK('Nota de Estudiantes'!X22),"",IF(X$6="","Falta",20*'Nota de Estudiantes'!X22/X$6))</f>
        <v/>
      </c>
      <c r="Y22" s="47" t="str">
        <f>IF(ISBLANK('Nota de Estudiantes'!Y22),"",IF(Y$6="","Falta",20*'Nota de Estudiantes'!Y22/Y$6))</f>
        <v/>
      </c>
      <c r="Z22" s="47" t="str">
        <f>IF(ISBLANK('Nota de Estudiantes'!Z22),"",IF(Z$6="","Falta",20*'Nota de Estudiantes'!Z22/Z$6))</f>
        <v/>
      </c>
      <c r="AA22" s="47" t="str">
        <f>IF(ISBLANK('Nota de Estudiantes'!AA22),"",IF(AA$6="","Falta",20*'Nota de Estudiantes'!AA22/AA$6))</f>
        <v/>
      </c>
      <c r="AB22" s="47" t="str">
        <f>IF(ISBLANK('Nota de Estudiantes'!AB22),"",IF(AB$6="","Falta",20*'Nota de Estudiantes'!AB22/AB$6))</f>
        <v/>
      </c>
      <c r="AC22" s="47" t="str">
        <f>IF(ISBLANK('Nota de Estudiantes'!AC22),"",IF(AC$6="","Falta",20*'Nota de Estudiantes'!AC22/AC$6))</f>
        <v/>
      </c>
      <c r="AD22" s="47" t="str">
        <f>IF(ISBLANK('Nota de Estudiantes'!AD22),"",IF(AD$6="","Falta",20*'Nota de Estudiantes'!AD22/AD$6))</f>
        <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t="str">
        <f>IF(ISBLANK('Nota de Estudiantes'!AK22),"",IF(AK$6="","Falta",20*'Nota de Estudiantes'!AK22/AK$6))</f>
        <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t="str">
        <f>IF(ISBLANK('Nota de Estudiantes'!AS22),"",IF(AS$6="","Falta",20*'Nota de Estudiantes'!AS22/AS$6))</f>
        <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t="str">
        <f>IF(ISBLANK('Nota de Estudiantes'!BA22),"",IF(BA$6="","Falta",20*'Nota de Estudiantes'!BA22/BA$6))</f>
        <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t="str">
        <f>IF(ISBLANK('Nota de Estudiantes'!BQ22),"",IF(BQ$6="","Falta",20*'Nota de Estudiantes'!BQ22/BQ$6))</f>
        <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t="str">
        <f>IF(ISBLANK('Nota de Estudiantes'!BU22),"",IF(BU$6="","Falta",20*'Nota de Estudiantes'!BU22/BU$6))</f>
        <v/>
      </c>
      <c r="BV22" s="47" t="str">
        <f>IF(ISBLANK('Nota de Estudiantes'!BV22),"",IF(BV$6="","Falta",20*'Nota de Estudiantes'!BV22/BV$6))</f>
        <v/>
      </c>
      <c r="BW22" s="47" t="str">
        <f>IF(ISBLANK('Nota de Estudiantes'!BW22),"",IF(BW$6="","Falta",20*'Nota de Estudiantes'!BW22/BW$6))</f>
        <v/>
      </c>
      <c r="BX22" s="47" t="str">
        <f>IF(ISBLANK('Nota de Estudiantes'!BX22),"",IF(BX$6="","Falta",20*'Nota de Estudiantes'!BX22/BX$6))</f>
        <v/>
      </c>
      <c r="BY22" s="47" t="str">
        <f>IF(ISBLANK('Nota de Estudiantes'!BY22),"",IF(BY$6="","Falta",20*'Nota de Estudiantes'!BY22/BY$6))</f>
        <v/>
      </c>
      <c r="BZ22" s="47" t="str">
        <f>IF(ISBLANK('Nota de Estudiantes'!BZ22),"",IF(BZ$6="","Falta",20*'Nota de Estudiantes'!BZ22/BZ$6))</f>
        <v/>
      </c>
      <c r="CA22" s="47" t="str">
        <f>IF(ISBLANK('Nota de Estudiantes'!CA22),"",IF(CA$6="","Falta",20*'Nota de Estudiantes'!CA22/CA$6))</f>
        <v/>
      </c>
      <c r="CB22" s="47" t="str">
        <f>IF(ISBLANK('Nota de Estudiantes'!CB22),"",IF(CB$6="","Falta",20*'Nota de Estudiantes'!CB22/CB$6))</f>
        <v/>
      </c>
      <c r="CC22" s="47" t="str">
        <f>IF(ISBLANK('Nota de Estudiantes'!CC22),"",IF(CC$6="","Falta",20*'Nota de Estudiantes'!CC22/CC$6))</f>
        <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t="str">
        <f>IF(ISBLANK('Nota de Estudiantes'!CO22),"",IF(CO$6="","Falta",20*'Nota de Estudiantes'!CO22/CO$6))</f>
        <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t="str">
        <f>IF(ISBLANK('Nota de Estudiantes'!CS22),"",IF(CS$6="","Falta",20*'Nota de Estudiantes'!CS22/CS$6))</f>
        <v/>
      </c>
      <c r="CT22" s="47" t="str">
        <f>IF(ISBLANK('Nota de Estudiantes'!CT22),"",IF(CT$6="","Falta",20*'Nota de Estudiantes'!CT22/CT$6))</f>
        <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47" t="str">
        <f>IF(ISBLANK('Nota de Estudiantes'!E23),"",IF(E$6="","Falta",20*'Nota de Estudiantes'!E23/E$6))</f>
        <v/>
      </c>
      <c r="F23" s="47" t="str">
        <f>IF(ISBLANK('Nota de Estudiantes'!F23),"",IF(F$6="","Falta",20*'Nota de Estudiantes'!F23/F$6))</f>
        <v/>
      </c>
      <c r="G23" s="47" t="str">
        <f>IF(ISBLANK('Nota de Estudiantes'!G23),"",IF(G$6="","Falta",20*'Nota de Estudiantes'!G23/G$6))</f>
        <v/>
      </c>
      <c r="H23" s="47" t="str">
        <f>IF(ISBLANK('Nota de Estudiantes'!H23),"",IF(H$6="","Falta",20*'Nota de Estudiantes'!H23/H$6))</f>
        <v/>
      </c>
      <c r="I23" s="47" t="str">
        <f>IF(ISBLANK('Nota de Estudiantes'!I23),"",IF(I$6="","Falta",20*'Nota de Estudiantes'!I23/I$6))</f>
        <v/>
      </c>
      <c r="J23" s="47" t="str">
        <f>IF(ISBLANK('Nota de Estudiantes'!J23),"",IF(J$6="","Falta",20*'Nota de Estudiantes'!J23/J$6))</f>
        <v/>
      </c>
      <c r="K23" s="47" t="str">
        <f>IF(ISBLANK('Nota de Estudiantes'!K23),"",IF(K$6="","Falta",20*'Nota de Estudiantes'!K23/K$6))</f>
        <v/>
      </c>
      <c r="L23" s="47" t="str">
        <f>IF(ISBLANK('Nota de Estudiantes'!L23),"",IF(L$6="","Falta",20*'Nota de Estudiantes'!L23/L$6))</f>
        <v/>
      </c>
      <c r="M23" s="47" t="str">
        <f>IF(ISBLANK('Nota de Estudiantes'!M23),"",IF(M$6="","Falta",20*'Nota de Estudiantes'!M23/M$6))</f>
        <v/>
      </c>
      <c r="N23" s="47" t="str">
        <f>IF(ISBLANK('Nota de Estudiantes'!N23),"",IF(N$6="","Falta",20*'Nota de Estudiantes'!N23/N$6))</f>
        <v/>
      </c>
      <c r="O23" s="47" t="str">
        <f>IF(ISBLANK('Nota de Estudiantes'!O23),"",IF(O$6="","Falta",20*'Nota de Estudiantes'!O23/O$6))</f>
        <v/>
      </c>
      <c r="P23" s="47" t="str">
        <f>IF(ISBLANK('Nota de Estudiantes'!P23),"",IF(P$6="","Falta",20*'Nota de Estudiantes'!P23/P$6))</f>
        <v/>
      </c>
      <c r="Q23" s="47" t="str">
        <f>IF(ISBLANK('Nota de Estudiantes'!Q23),"",IF(Q$6="","Falta",20*'Nota de Estudiantes'!Q23/Q$6))</f>
        <v/>
      </c>
      <c r="R23" s="47" t="str">
        <f>IF(ISBLANK('Nota de Estudiantes'!R23),"",IF(R$6="","Falta",20*'Nota de Estudiantes'!R23/R$6))</f>
        <v/>
      </c>
      <c r="S23" s="47" t="str">
        <f>IF(ISBLANK('Nota de Estudiantes'!S23),"",IF(S$6="","Falta",20*'Nota de Estudiantes'!S23/S$6))</f>
        <v/>
      </c>
      <c r="T23" s="47" t="str">
        <f>IF(ISBLANK('Nota de Estudiantes'!T23),"",IF(T$6="","Falta",20*'Nota de Estudiantes'!T23/T$6))</f>
        <v/>
      </c>
      <c r="U23" s="47" t="str">
        <f>IF(ISBLANK('Nota de Estudiantes'!U23),"",IF(U$6="","Falta",20*'Nota de Estudiantes'!U23/U$6))</f>
        <v/>
      </c>
      <c r="V23" s="47" t="str">
        <f>IF(ISBLANK('Nota de Estudiantes'!V23),"",IF(V$6="","Falta",20*'Nota de Estudiantes'!V23/V$6))</f>
        <v/>
      </c>
      <c r="W23" s="47" t="str">
        <f>IF(ISBLANK('Nota de Estudiantes'!W23),"",IF(W$6="","Falta",20*'Nota de Estudiantes'!W23/W$6))</f>
        <v/>
      </c>
      <c r="X23" s="47" t="str">
        <f>IF(ISBLANK('Nota de Estudiantes'!X23),"",IF(X$6="","Falta",20*'Nota de Estudiantes'!X23/X$6))</f>
        <v/>
      </c>
      <c r="Y23" s="47" t="str">
        <f>IF(ISBLANK('Nota de Estudiantes'!Y23),"",IF(Y$6="","Falta",20*'Nota de Estudiantes'!Y23/Y$6))</f>
        <v/>
      </c>
      <c r="Z23" s="47" t="str">
        <f>IF(ISBLANK('Nota de Estudiantes'!Z23),"",IF(Z$6="","Falta",20*'Nota de Estudiantes'!Z23/Z$6))</f>
        <v/>
      </c>
      <c r="AA23" s="47" t="str">
        <f>IF(ISBLANK('Nota de Estudiantes'!AA23),"",IF(AA$6="","Falta",20*'Nota de Estudiantes'!AA23/AA$6))</f>
        <v/>
      </c>
      <c r="AB23" s="47" t="str">
        <f>IF(ISBLANK('Nota de Estudiantes'!AB23),"",IF(AB$6="","Falta",20*'Nota de Estudiantes'!AB23/AB$6))</f>
        <v/>
      </c>
      <c r="AC23" s="47" t="str">
        <f>IF(ISBLANK('Nota de Estudiantes'!AC23),"",IF(AC$6="","Falta",20*'Nota de Estudiantes'!AC23/AC$6))</f>
        <v/>
      </c>
      <c r="AD23" s="47" t="str">
        <f>IF(ISBLANK('Nota de Estudiantes'!AD23),"",IF(AD$6="","Falta",20*'Nota de Estudiantes'!AD23/AD$6))</f>
        <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t="str">
        <f>IF(ISBLANK('Nota de Estudiantes'!AK23),"",IF(AK$6="","Falta",20*'Nota de Estudiantes'!AK23/AK$6))</f>
        <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t="str">
        <f>IF(ISBLANK('Nota de Estudiantes'!AS23),"",IF(AS$6="","Falta",20*'Nota de Estudiantes'!AS23/AS$6))</f>
        <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t="str">
        <f>IF(ISBLANK('Nota de Estudiantes'!BA23),"",IF(BA$6="","Falta",20*'Nota de Estudiantes'!BA23/BA$6))</f>
        <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t="str">
        <f>IF(ISBLANK('Nota de Estudiantes'!BQ23),"",IF(BQ$6="","Falta",20*'Nota de Estudiantes'!BQ23/BQ$6))</f>
        <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t="str">
        <f>IF(ISBLANK('Nota de Estudiantes'!BU23),"",IF(BU$6="","Falta",20*'Nota de Estudiantes'!BU23/BU$6))</f>
        <v/>
      </c>
      <c r="BV23" s="47" t="str">
        <f>IF(ISBLANK('Nota de Estudiantes'!BV23),"",IF(BV$6="","Falta",20*'Nota de Estudiantes'!BV23/BV$6))</f>
        <v/>
      </c>
      <c r="BW23" s="47" t="str">
        <f>IF(ISBLANK('Nota de Estudiantes'!BW23),"",IF(BW$6="","Falta",20*'Nota de Estudiantes'!BW23/BW$6))</f>
        <v/>
      </c>
      <c r="BX23" s="47" t="str">
        <f>IF(ISBLANK('Nota de Estudiantes'!BX23),"",IF(BX$6="","Falta",20*'Nota de Estudiantes'!BX23/BX$6))</f>
        <v/>
      </c>
      <c r="BY23" s="47" t="str">
        <f>IF(ISBLANK('Nota de Estudiantes'!BY23),"",IF(BY$6="","Falta",20*'Nota de Estudiantes'!BY23/BY$6))</f>
        <v/>
      </c>
      <c r="BZ23" s="47" t="str">
        <f>IF(ISBLANK('Nota de Estudiantes'!BZ23),"",IF(BZ$6="","Falta",20*'Nota de Estudiantes'!BZ23/BZ$6))</f>
        <v/>
      </c>
      <c r="CA23" s="47" t="str">
        <f>IF(ISBLANK('Nota de Estudiantes'!CA23),"",IF(CA$6="","Falta",20*'Nota de Estudiantes'!CA23/CA$6))</f>
        <v/>
      </c>
      <c r="CB23" s="47" t="str">
        <f>IF(ISBLANK('Nota de Estudiantes'!CB23),"",IF(CB$6="","Falta",20*'Nota de Estudiantes'!CB23/CB$6))</f>
        <v/>
      </c>
      <c r="CC23" s="47" t="str">
        <f>IF(ISBLANK('Nota de Estudiantes'!CC23),"",IF(CC$6="","Falta",20*'Nota de Estudiantes'!CC23/CC$6))</f>
        <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t="str">
        <f>IF(ISBLANK('Nota de Estudiantes'!CO23),"",IF(CO$6="","Falta",20*'Nota de Estudiantes'!CO23/CO$6))</f>
        <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t="str">
        <f>IF(ISBLANK('Nota de Estudiantes'!CS23),"",IF(CS$6="","Falta",20*'Nota de Estudiantes'!CS23/CS$6))</f>
        <v/>
      </c>
      <c r="CT23" s="47" t="str">
        <f>IF(ISBLANK('Nota de Estudiantes'!CT23),"",IF(CT$6="","Falta",20*'Nota de Estudiantes'!CT23/CT$6))</f>
        <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47" t="str">
        <f>IF(ISBLANK('Nota de Estudiantes'!E24),"",IF(E$6="","Falta",20*'Nota de Estudiantes'!E24/E$6))</f>
        <v/>
      </c>
      <c r="F24" s="47" t="str">
        <f>IF(ISBLANK('Nota de Estudiantes'!F24),"",IF(F$6="","Falta",20*'Nota de Estudiantes'!F24/F$6))</f>
        <v/>
      </c>
      <c r="G24" s="47" t="str">
        <f>IF(ISBLANK('Nota de Estudiantes'!G24),"",IF(G$6="","Falta",20*'Nota de Estudiantes'!G24/G$6))</f>
        <v/>
      </c>
      <c r="H24" s="47" t="str">
        <f>IF(ISBLANK('Nota de Estudiantes'!H24),"",IF(H$6="","Falta",20*'Nota de Estudiantes'!H24/H$6))</f>
        <v/>
      </c>
      <c r="I24" s="47" t="str">
        <f>IF(ISBLANK('Nota de Estudiantes'!I24),"",IF(I$6="","Falta",20*'Nota de Estudiantes'!I24/I$6))</f>
        <v/>
      </c>
      <c r="J24" s="47" t="str">
        <f>IF(ISBLANK('Nota de Estudiantes'!J24),"",IF(J$6="","Falta",20*'Nota de Estudiantes'!J24/J$6))</f>
        <v/>
      </c>
      <c r="K24" s="47" t="str">
        <f>IF(ISBLANK('Nota de Estudiantes'!K24),"",IF(K$6="","Falta",20*'Nota de Estudiantes'!K24/K$6))</f>
        <v/>
      </c>
      <c r="L24" s="47" t="str">
        <f>IF(ISBLANK('Nota de Estudiantes'!L24),"",IF(L$6="","Falta",20*'Nota de Estudiantes'!L24/L$6))</f>
        <v/>
      </c>
      <c r="M24" s="47" t="str">
        <f>IF(ISBLANK('Nota de Estudiantes'!M24),"",IF(M$6="","Falta",20*'Nota de Estudiantes'!M24/M$6))</f>
        <v/>
      </c>
      <c r="N24" s="47" t="str">
        <f>IF(ISBLANK('Nota de Estudiantes'!N24),"",IF(N$6="","Falta",20*'Nota de Estudiantes'!N24/N$6))</f>
        <v/>
      </c>
      <c r="O24" s="47" t="str">
        <f>IF(ISBLANK('Nota de Estudiantes'!O24),"",IF(O$6="","Falta",20*'Nota de Estudiantes'!O24/O$6))</f>
        <v/>
      </c>
      <c r="P24" s="47" t="str">
        <f>IF(ISBLANK('Nota de Estudiantes'!P24),"",IF(P$6="","Falta",20*'Nota de Estudiantes'!P24/P$6))</f>
        <v/>
      </c>
      <c r="Q24" s="47" t="str">
        <f>IF(ISBLANK('Nota de Estudiantes'!Q24),"",IF(Q$6="","Falta",20*'Nota de Estudiantes'!Q24/Q$6))</f>
        <v/>
      </c>
      <c r="R24" s="47" t="str">
        <f>IF(ISBLANK('Nota de Estudiantes'!R24),"",IF(R$6="","Falta",20*'Nota de Estudiantes'!R24/R$6))</f>
        <v/>
      </c>
      <c r="S24" s="47" t="str">
        <f>IF(ISBLANK('Nota de Estudiantes'!S24),"",IF(S$6="","Falta",20*'Nota de Estudiantes'!S24/S$6))</f>
        <v/>
      </c>
      <c r="T24" s="47" t="str">
        <f>IF(ISBLANK('Nota de Estudiantes'!T24),"",IF(T$6="","Falta",20*'Nota de Estudiantes'!T24/T$6))</f>
        <v/>
      </c>
      <c r="U24" s="47" t="str">
        <f>IF(ISBLANK('Nota de Estudiantes'!U24),"",IF(U$6="","Falta",20*'Nota de Estudiantes'!U24/U$6))</f>
        <v/>
      </c>
      <c r="V24" s="47" t="str">
        <f>IF(ISBLANK('Nota de Estudiantes'!V24),"",IF(V$6="","Falta",20*'Nota de Estudiantes'!V24/V$6))</f>
        <v/>
      </c>
      <c r="W24" s="47" t="str">
        <f>IF(ISBLANK('Nota de Estudiantes'!W24),"",IF(W$6="","Falta",20*'Nota de Estudiantes'!W24/W$6))</f>
        <v/>
      </c>
      <c r="X24" s="47" t="str">
        <f>IF(ISBLANK('Nota de Estudiantes'!X24),"",IF(X$6="","Falta",20*'Nota de Estudiantes'!X24/X$6))</f>
        <v/>
      </c>
      <c r="Y24" s="47" t="str">
        <f>IF(ISBLANK('Nota de Estudiantes'!Y24),"",IF(Y$6="","Falta",20*'Nota de Estudiantes'!Y24/Y$6))</f>
        <v/>
      </c>
      <c r="Z24" s="47" t="str">
        <f>IF(ISBLANK('Nota de Estudiantes'!Z24),"",IF(Z$6="","Falta",20*'Nota de Estudiantes'!Z24/Z$6))</f>
        <v/>
      </c>
      <c r="AA24" s="47" t="str">
        <f>IF(ISBLANK('Nota de Estudiantes'!AA24),"",IF(AA$6="","Falta",20*'Nota de Estudiantes'!AA24/AA$6))</f>
        <v/>
      </c>
      <c r="AB24" s="47" t="str">
        <f>IF(ISBLANK('Nota de Estudiantes'!AB24),"",IF(AB$6="","Falta",20*'Nota de Estudiantes'!AB24/AB$6))</f>
        <v/>
      </c>
      <c r="AC24" s="47" t="str">
        <f>IF(ISBLANK('Nota de Estudiantes'!AC24),"",IF(AC$6="","Falta",20*'Nota de Estudiantes'!AC24/AC$6))</f>
        <v/>
      </c>
      <c r="AD24" s="47" t="str">
        <f>IF(ISBLANK('Nota de Estudiantes'!AD24),"",IF(AD$6="","Falta",20*'Nota de Estudiantes'!AD24/AD$6))</f>
        <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t="str">
        <f>IF(ISBLANK('Nota de Estudiantes'!AK24),"",IF(AK$6="","Falta",20*'Nota de Estudiantes'!AK24/AK$6))</f>
        <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t="str">
        <f>IF(ISBLANK('Nota de Estudiantes'!AS24),"",IF(AS$6="","Falta",20*'Nota de Estudiantes'!AS24/AS$6))</f>
        <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t="str">
        <f>IF(ISBLANK('Nota de Estudiantes'!BA24),"",IF(BA$6="","Falta",20*'Nota de Estudiantes'!BA24/BA$6))</f>
        <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t="str">
        <f>IF(ISBLANK('Nota de Estudiantes'!BQ24),"",IF(BQ$6="","Falta",20*'Nota de Estudiantes'!BQ24/BQ$6))</f>
        <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t="str">
        <f>IF(ISBLANK('Nota de Estudiantes'!BU24),"",IF(BU$6="","Falta",20*'Nota de Estudiantes'!BU24/BU$6))</f>
        <v/>
      </c>
      <c r="BV24" s="47" t="str">
        <f>IF(ISBLANK('Nota de Estudiantes'!BV24),"",IF(BV$6="","Falta",20*'Nota de Estudiantes'!BV24/BV$6))</f>
        <v/>
      </c>
      <c r="BW24" s="47" t="str">
        <f>IF(ISBLANK('Nota de Estudiantes'!BW24),"",IF(BW$6="","Falta",20*'Nota de Estudiantes'!BW24/BW$6))</f>
        <v/>
      </c>
      <c r="BX24" s="47" t="str">
        <f>IF(ISBLANK('Nota de Estudiantes'!BX24),"",IF(BX$6="","Falta",20*'Nota de Estudiantes'!BX24/BX$6))</f>
        <v/>
      </c>
      <c r="BY24" s="47" t="str">
        <f>IF(ISBLANK('Nota de Estudiantes'!BY24),"",IF(BY$6="","Falta",20*'Nota de Estudiantes'!BY24/BY$6))</f>
        <v/>
      </c>
      <c r="BZ24" s="47" t="str">
        <f>IF(ISBLANK('Nota de Estudiantes'!BZ24),"",IF(BZ$6="","Falta",20*'Nota de Estudiantes'!BZ24/BZ$6))</f>
        <v/>
      </c>
      <c r="CA24" s="47" t="str">
        <f>IF(ISBLANK('Nota de Estudiantes'!CA24),"",IF(CA$6="","Falta",20*'Nota de Estudiantes'!CA24/CA$6))</f>
        <v/>
      </c>
      <c r="CB24" s="47" t="str">
        <f>IF(ISBLANK('Nota de Estudiantes'!CB24),"",IF(CB$6="","Falta",20*'Nota de Estudiantes'!CB24/CB$6))</f>
        <v/>
      </c>
      <c r="CC24" s="47" t="str">
        <f>IF(ISBLANK('Nota de Estudiantes'!CC24),"",IF(CC$6="","Falta",20*'Nota de Estudiantes'!CC24/CC$6))</f>
        <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t="str">
        <f>IF(ISBLANK('Nota de Estudiantes'!CO24),"",IF(CO$6="","Falta",20*'Nota de Estudiantes'!CO24/CO$6))</f>
        <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t="str">
        <f>IF(ISBLANK('Nota de Estudiantes'!CS24),"",IF(CS$6="","Falta",20*'Nota de Estudiantes'!CS24/CS$6))</f>
        <v/>
      </c>
      <c r="CT24" s="47" t="str">
        <f>IF(ISBLANK('Nota de Estudiantes'!CT24),"",IF(CT$6="","Falta",20*'Nota de Estudiantes'!CT24/CT$6))</f>
        <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47" t="str">
        <f>IF(ISBLANK('Nota de Estudiantes'!E25),"",IF(E$6="","Falta",20*'Nota de Estudiantes'!E25/E$6))</f>
        <v/>
      </c>
      <c r="F25" s="47" t="str">
        <f>IF(ISBLANK('Nota de Estudiantes'!F25),"",IF(F$6="","Falta",20*'Nota de Estudiantes'!F25/F$6))</f>
        <v/>
      </c>
      <c r="G25" s="47" t="str">
        <f>IF(ISBLANK('Nota de Estudiantes'!G25),"",IF(G$6="","Falta",20*'Nota de Estudiantes'!G25/G$6))</f>
        <v/>
      </c>
      <c r="H25" s="47" t="str">
        <f>IF(ISBLANK('Nota de Estudiantes'!H25),"",IF(H$6="","Falta",20*'Nota de Estudiantes'!H25/H$6))</f>
        <v/>
      </c>
      <c r="I25" s="47" t="str">
        <f>IF(ISBLANK('Nota de Estudiantes'!I25),"",IF(I$6="","Falta",20*'Nota de Estudiantes'!I25/I$6))</f>
        <v/>
      </c>
      <c r="J25" s="47" t="str">
        <f>IF(ISBLANK('Nota de Estudiantes'!J25),"",IF(J$6="","Falta",20*'Nota de Estudiantes'!J25/J$6))</f>
        <v/>
      </c>
      <c r="K25" s="47" t="str">
        <f>IF(ISBLANK('Nota de Estudiantes'!K25),"",IF(K$6="","Falta",20*'Nota de Estudiantes'!K25/K$6))</f>
        <v/>
      </c>
      <c r="L25" s="47" t="str">
        <f>IF(ISBLANK('Nota de Estudiantes'!L25),"",IF(L$6="","Falta",20*'Nota de Estudiantes'!L25/L$6))</f>
        <v/>
      </c>
      <c r="M25" s="47" t="str">
        <f>IF(ISBLANK('Nota de Estudiantes'!M25),"",IF(M$6="","Falta",20*'Nota de Estudiantes'!M25/M$6))</f>
        <v/>
      </c>
      <c r="N25" s="47" t="str">
        <f>IF(ISBLANK('Nota de Estudiantes'!N25),"",IF(N$6="","Falta",20*'Nota de Estudiantes'!N25/N$6))</f>
        <v/>
      </c>
      <c r="O25" s="47" t="str">
        <f>IF(ISBLANK('Nota de Estudiantes'!O25),"",IF(O$6="","Falta",20*'Nota de Estudiantes'!O25/O$6))</f>
        <v/>
      </c>
      <c r="P25" s="47" t="str">
        <f>IF(ISBLANK('Nota de Estudiantes'!P25),"",IF(P$6="","Falta",20*'Nota de Estudiantes'!P25/P$6))</f>
        <v/>
      </c>
      <c r="Q25" s="47" t="str">
        <f>IF(ISBLANK('Nota de Estudiantes'!Q25),"",IF(Q$6="","Falta",20*'Nota de Estudiantes'!Q25/Q$6))</f>
        <v/>
      </c>
      <c r="R25" s="47" t="str">
        <f>IF(ISBLANK('Nota de Estudiantes'!R25),"",IF(R$6="","Falta",20*'Nota de Estudiantes'!R25/R$6))</f>
        <v/>
      </c>
      <c r="S25" s="47" t="str">
        <f>IF(ISBLANK('Nota de Estudiantes'!S25),"",IF(S$6="","Falta",20*'Nota de Estudiantes'!S25/S$6))</f>
        <v/>
      </c>
      <c r="T25" s="47" t="str">
        <f>IF(ISBLANK('Nota de Estudiantes'!T25),"",IF(T$6="","Falta",20*'Nota de Estudiantes'!T25/T$6))</f>
        <v/>
      </c>
      <c r="U25" s="47" t="str">
        <f>IF(ISBLANK('Nota de Estudiantes'!U25),"",IF(U$6="","Falta",20*'Nota de Estudiantes'!U25/U$6))</f>
        <v/>
      </c>
      <c r="V25" s="47" t="str">
        <f>IF(ISBLANK('Nota de Estudiantes'!V25),"",IF(V$6="","Falta",20*'Nota de Estudiantes'!V25/V$6))</f>
        <v/>
      </c>
      <c r="W25" s="47" t="str">
        <f>IF(ISBLANK('Nota de Estudiantes'!W25),"",IF(W$6="","Falta",20*'Nota de Estudiantes'!W25/W$6))</f>
        <v/>
      </c>
      <c r="X25" s="47" t="str">
        <f>IF(ISBLANK('Nota de Estudiantes'!X25),"",IF(X$6="","Falta",20*'Nota de Estudiantes'!X25/X$6))</f>
        <v/>
      </c>
      <c r="Y25" s="47" t="str">
        <f>IF(ISBLANK('Nota de Estudiantes'!Y25),"",IF(Y$6="","Falta",20*'Nota de Estudiantes'!Y25/Y$6))</f>
        <v/>
      </c>
      <c r="Z25" s="47" t="str">
        <f>IF(ISBLANK('Nota de Estudiantes'!Z25),"",IF(Z$6="","Falta",20*'Nota de Estudiantes'!Z25/Z$6))</f>
        <v/>
      </c>
      <c r="AA25" s="47" t="str">
        <f>IF(ISBLANK('Nota de Estudiantes'!AA25),"",IF(AA$6="","Falta",20*'Nota de Estudiantes'!AA25/AA$6))</f>
        <v/>
      </c>
      <c r="AB25" s="47" t="str">
        <f>IF(ISBLANK('Nota de Estudiantes'!AB25),"",IF(AB$6="","Falta",20*'Nota de Estudiantes'!AB25/AB$6))</f>
        <v/>
      </c>
      <c r="AC25" s="47" t="str">
        <f>IF(ISBLANK('Nota de Estudiantes'!AC25),"",IF(AC$6="","Falta",20*'Nota de Estudiantes'!AC25/AC$6))</f>
        <v/>
      </c>
      <c r="AD25" s="47" t="str">
        <f>IF(ISBLANK('Nota de Estudiantes'!AD25),"",IF(AD$6="","Falta",20*'Nota de Estudiantes'!AD25/AD$6))</f>
        <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t="str">
        <f>IF(ISBLANK('Nota de Estudiantes'!AK25),"",IF(AK$6="","Falta",20*'Nota de Estudiantes'!AK25/AK$6))</f>
        <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t="str">
        <f>IF(ISBLANK('Nota de Estudiantes'!AS25),"",IF(AS$6="","Falta",20*'Nota de Estudiantes'!AS25/AS$6))</f>
        <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t="str">
        <f>IF(ISBLANK('Nota de Estudiantes'!BA25),"",IF(BA$6="","Falta",20*'Nota de Estudiantes'!BA25/BA$6))</f>
        <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t="str">
        <f>IF(ISBLANK('Nota de Estudiantes'!BQ25),"",IF(BQ$6="","Falta",20*'Nota de Estudiantes'!BQ25/BQ$6))</f>
        <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t="str">
        <f>IF(ISBLANK('Nota de Estudiantes'!BU25),"",IF(BU$6="","Falta",20*'Nota de Estudiantes'!BU25/BU$6))</f>
        <v/>
      </c>
      <c r="BV25" s="47" t="str">
        <f>IF(ISBLANK('Nota de Estudiantes'!BV25),"",IF(BV$6="","Falta",20*'Nota de Estudiantes'!BV25/BV$6))</f>
        <v/>
      </c>
      <c r="BW25" s="47" t="str">
        <f>IF(ISBLANK('Nota de Estudiantes'!BW25),"",IF(BW$6="","Falta",20*'Nota de Estudiantes'!BW25/BW$6))</f>
        <v/>
      </c>
      <c r="BX25" s="47" t="str">
        <f>IF(ISBLANK('Nota de Estudiantes'!BX25),"",IF(BX$6="","Falta",20*'Nota de Estudiantes'!BX25/BX$6))</f>
        <v/>
      </c>
      <c r="BY25" s="47" t="str">
        <f>IF(ISBLANK('Nota de Estudiantes'!BY25),"",IF(BY$6="","Falta",20*'Nota de Estudiantes'!BY25/BY$6))</f>
        <v/>
      </c>
      <c r="BZ25" s="47" t="str">
        <f>IF(ISBLANK('Nota de Estudiantes'!BZ25),"",IF(BZ$6="","Falta",20*'Nota de Estudiantes'!BZ25/BZ$6))</f>
        <v/>
      </c>
      <c r="CA25" s="47" t="str">
        <f>IF(ISBLANK('Nota de Estudiantes'!CA25),"",IF(CA$6="","Falta",20*'Nota de Estudiantes'!CA25/CA$6))</f>
        <v/>
      </c>
      <c r="CB25" s="47" t="str">
        <f>IF(ISBLANK('Nota de Estudiantes'!CB25),"",IF(CB$6="","Falta",20*'Nota de Estudiantes'!CB25/CB$6))</f>
        <v/>
      </c>
      <c r="CC25" s="47" t="str">
        <f>IF(ISBLANK('Nota de Estudiantes'!CC25),"",IF(CC$6="","Falta",20*'Nota de Estudiantes'!CC25/CC$6))</f>
        <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t="str">
        <f>IF(ISBLANK('Nota de Estudiantes'!CO25),"",IF(CO$6="","Falta",20*'Nota de Estudiantes'!CO25/CO$6))</f>
        <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t="str">
        <f>IF(ISBLANK('Nota de Estudiantes'!CS25),"",IF(CS$6="","Falta",20*'Nota de Estudiantes'!CS25/CS$6))</f>
        <v/>
      </c>
      <c r="CT25" s="47" t="str">
        <f>IF(ISBLANK('Nota de Estudiantes'!CT25),"",IF(CT$6="","Falta",20*'Nota de Estudiantes'!CT25/CT$6))</f>
        <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47" t="str">
        <f>IF(ISBLANK('Nota de Estudiantes'!E26),"",IF(E$6="","Falta",20*'Nota de Estudiantes'!E26/E$6))</f>
        <v/>
      </c>
      <c r="F26" s="47" t="str">
        <f>IF(ISBLANK('Nota de Estudiantes'!F26),"",IF(F$6="","Falta",20*'Nota de Estudiantes'!F26/F$6))</f>
        <v/>
      </c>
      <c r="G26" s="47" t="str">
        <f>IF(ISBLANK('Nota de Estudiantes'!G26),"",IF(G$6="","Falta",20*'Nota de Estudiantes'!G26/G$6))</f>
        <v/>
      </c>
      <c r="H26" s="47" t="str">
        <f>IF(ISBLANK('Nota de Estudiantes'!H26),"",IF(H$6="","Falta",20*'Nota de Estudiantes'!H26/H$6))</f>
        <v/>
      </c>
      <c r="I26" s="47" t="str">
        <f>IF(ISBLANK('Nota de Estudiantes'!I26),"",IF(I$6="","Falta",20*'Nota de Estudiantes'!I26/I$6))</f>
        <v/>
      </c>
      <c r="J26" s="47" t="str">
        <f>IF(ISBLANK('Nota de Estudiantes'!J26),"",IF(J$6="","Falta",20*'Nota de Estudiantes'!J26/J$6))</f>
        <v/>
      </c>
      <c r="K26" s="47" t="str">
        <f>IF(ISBLANK('Nota de Estudiantes'!K26),"",IF(K$6="","Falta",20*'Nota de Estudiantes'!K26/K$6))</f>
        <v/>
      </c>
      <c r="L26" s="47" t="str">
        <f>IF(ISBLANK('Nota de Estudiantes'!L26),"",IF(L$6="","Falta",20*'Nota de Estudiantes'!L26/L$6))</f>
        <v/>
      </c>
      <c r="M26" s="47" t="str">
        <f>IF(ISBLANK('Nota de Estudiantes'!M26),"",IF(M$6="","Falta",20*'Nota de Estudiantes'!M26/M$6))</f>
        <v/>
      </c>
      <c r="N26" s="47" t="str">
        <f>IF(ISBLANK('Nota de Estudiantes'!N26),"",IF(N$6="","Falta",20*'Nota de Estudiantes'!N26/N$6))</f>
        <v/>
      </c>
      <c r="O26" s="47" t="str">
        <f>IF(ISBLANK('Nota de Estudiantes'!O26),"",IF(O$6="","Falta",20*'Nota de Estudiantes'!O26/O$6))</f>
        <v/>
      </c>
      <c r="P26" s="47" t="str">
        <f>IF(ISBLANK('Nota de Estudiantes'!P26),"",IF(P$6="","Falta",20*'Nota de Estudiantes'!P26/P$6))</f>
        <v/>
      </c>
      <c r="Q26" s="47" t="str">
        <f>IF(ISBLANK('Nota de Estudiantes'!Q26),"",IF(Q$6="","Falta",20*'Nota de Estudiantes'!Q26/Q$6))</f>
        <v/>
      </c>
      <c r="R26" s="47" t="str">
        <f>IF(ISBLANK('Nota de Estudiantes'!R26),"",IF(R$6="","Falta",20*'Nota de Estudiantes'!R26/R$6))</f>
        <v/>
      </c>
      <c r="S26" s="47" t="str">
        <f>IF(ISBLANK('Nota de Estudiantes'!S26),"",IF(S$6="","Falta",20*'Nota de Estudiantes'!S26/S$6))</f>
        <v/>
      </c>
      <c r="T26" s="47" t="str">
        <f>IF(ISBLANK('Nota de Estudiantes'!T26),"",IF(T$6="","Falta",20*'Nota de Estudiantes'!T26/T$6))</f>
        <v/>
      </c>
      <c r="U26" s="47" t="str">
        <f>IF(ISBLANK('Nota de Estudiantes'!U26),"",IF(U$6="","Falta",20*'Nota de Estudiantes'!U26/U$6))</f>
        <v/>
      </c>
      <c r="V26" s="47" t="str">
        <f>IF(ISBLANK('Nota de Estudiantes'!V26),"",IF(V$6="","Falta",20*'Nota de Estudiantes'!V26/V$6))</f>
        <v/>
      </c>
      <c r="W26" s="47" t="str">
        <f>IF(ISBLANK('Nota de Estudiantes'!W26),"",IF(W$6="","Falta",20*'Nota de Estudiantes'!W26/W$6))</f>
        <v/>
      </c>
      <c r="X26" s="47" t="str">
        <f>IF(ISBLANK('Nota de Estudiantes'!X26),"",IF(X$6="","Falta",20*'Nota de Estudiantes'!X26/X$6))</f>
        <v/>
      </c>
      <c r="Y26" s="47" t="str">
        <f>IF(ISBLANK('Nota de Estudiantes'!Y26),"",IF(Y$6="","Falta",20*'Nota de Estudiantes'!Y26/Y$6))</f>
        <v/>
      </c>
      <c r="Z26" s="47" t="str">
        <f>IF(ISBLANK('Nota de Estudiantes'!Z26),"",IF(Z$6="","Falta",20*'Nota de Estudiantes'!Z26/Z$6))</f>
        <v/>
      </c>
      <c r="AA26" s="47" t="str">
        <f>IF(ISBLANK('Nota de Estudiantes'!AA26),"",IF(AA$6="","Falta",20*'Nota de Estudiantes'!AA26/AA$6))</f>
        <v/>
      </c>
      <c r="AB26" s="47" t="str">
        <f>IF(ISBLANK('Nota de Estudiantes'!AB26),"",IF(AB$6="","Falta",20*'Nota de Estudiantes'!AB26/AB$6))</f>
        <v/>
      </c>
      <c r="AC26" s="47" t="str">
        <f>IF(ISBLANK('Nota de Estudiantes'!AC26),"",IF(AC$6="","Falta",20*'Nota de Estudiantes'!AC26/AC$6))</f>
        <v/>
      </c>
      <c r="AD26" s="47" t="str">
        <f>IF(ISBLANK('Nota de Estudiantes'!AD26),"",IF(AD$6="","Falta",20*'Nota de Estudiantes'!AD26/AD$6))</f>
        <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t="str">
        <f>IF(ISBLANK('Nota de Estudiantes'!AK26),"",IF(AK$6="","Falta",20*'Nota de Estudiantes'!AK26/AK$6))</f>
        <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t="str">
        <f>IF(ISBLANK('Nota de Estudiantes'!AS26),"",IF(AS$6="","Falta",20*'Nota de Estudiantes'!AS26/AS$6))</f>
        <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t="str">
        <f>IF(ISBLANK('Nota de Estudiantes'!BA26),"",IF(BA$6="","Falta",20*'Nota de Estudiantes'!BA26/BA$6))</f>
        <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t="str">
        <f>IF(ISBLANK('Nota de Estudiantes'!BQ26),"",IF(BQ$6="","Falta",20*'Nota de Estudiantes'!BQ26/BQ$6))</f>
        <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t="str">
        <f>IF(ISBLANK('Nota de Estudiantes'!BU26),"",IF(BU$6="","Falta",20*'Nota de Estudiantes'!BU26/BU$6))</f>
        <v/>
      </c>
      <c r="BV26" s="47" t="str">
        <f>IF(ISBLANK('Nota de Estudiantes'!BV26),"",IF(BV$6="","Falta",20*'Nota de Estudiantes'!BV26/BV$6))</f>
        <v/>
      </c>
      <c r="BW26" s="47" t="str">
        <f>IF(ISBLANK('Nota de Estudiantes'!BW26),"",IF(BW$6="","Falta",20*'Nota de Estudiantes'!BW26/BW$6))</f>
        <v/>
      </c>
      <c r="BX26" s="47" t="str">
        <f>IF(ISBLANK('Nota de Estudiantes'!BX26),"",IF(BX$6="","Falta",20*'Nota de Estudiantes'!BX26/BX$6))</f>
        <v/>
      </c>
      <c r="BY26" s="47" t="str">
        <f>IF(ISBLANK('Nota de Estudiantes'!BY26),"",IF(BY$6="","Falta",20*'Nota de Estudiantes'!BY26/BY$6))</f>
        <v/>
      </c>
      <c r="BZ26" s="47" t="str">
        <f>IF(ISBLANK('Nota de Estudiantes'!BZ26),"",IF(BZ$6="","Falta",20*'Nota de Estudiantes'!BZ26/BZ$6))</f>
        <v/>
      </c>
      <c r="CA26" s="47" t="str">
        <f>IF(ISBLANK('Nota de Estudiantes'!CA26),"",IF(CA$6="","Falta",20*'Nota de Estudiantes'!CA26/CA$6))</f>
        <v/>
      </c>
      <c r="CB26" s="47" t="str">
        <f>IF(ISBLANK('Nota de Estudiantes'!CB26),"",IF(CB$6="","Falta",20*'Nota de Estudiantes'!CB26/CB$6))</f>
        <v/>
      </c>
      <c r="CC26" s="47" t="str">
        <f>IF(ISBLANK('Nota de Estudiantes'!CC26),"",IF(CC$6="","Falta",20*'Nota de Estudiantes'!CC26/CC$6))</f>
        <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t="str">
        <f>IF(ISBLANK('Nota de Estudiantes'!CO26),"",IF(CO$6="","Falta",20*'Nota de Estudiantes'!CO26/CO$6))</f>
        <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t="str">
        <f>IF(ISBLANK('Nota de Estudiantes'!CS26),"",IF(CS$6="","Falta",20*'Nota de Estudiantes'!CS26/CS$6))</f>
        <v/>
      </c>
      <c r="CT26" s="47" t="str">
        <f>IF(ISBLANK('Nota de Estudiantes'!CT26),"",IF(CT$6="","Falta",20*'Nota de Estudiantes'!CT26/CT$6))</f>
        <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47" t="str">
        <f>IF(ISBLANK('Nota de Estudiantes'!E27),"",IF(E$6="","Falta",20*'Nota de Estudiantes'!E27/E$6))</f>
        <v/>
      </c>
      <c r="F27" s="47" t="str">
        <f>IF(ISBLANK('Nota de Estudiantes'!F27),"",IF(F$6="","Falta",20*'Nota de Estudiantes'!F27/F$6))</f>
        <v/>
      </c>
      <c r="G27" s="47" t="str">
        <f>IF(ISBLANK('Nota de Estudiantes'!G27),"",IF(G$6="","Falta",20*'Nota de Estudiantes'!G27/G$6))</f>
        <v/>
      </c>
      <c r="H27" s="47" t="str">
        <f>IF(ISBLANK('Nota de Estudiantes'!H27),"",IF(H$6="","Falta",20*'Nota de Estudiantes'!H27/H$6))</f>
        <v/>
      </c>
      <c r="I27" s="47" t="str">
        <f>IF(ISBLANK('Nota de Estudiantes'!I27),"",IF(I$6="","Falta",20*'Nota de Estudiantes'!I27/I$6))</f>
        <v/>
      </c>
      <c r="J27" s="47" t="str">
        <f>IF(ISBLANK('Nota de Estudiantes'!J27),"",IF(J$6="","Falta",20*'Nota de Estudiantes'!J27/J$6))</f>
        <v/>
      </c>
      <c r="K27" s="47" t="str">
        <f>IF(ISBLANK('Nota de Estudiantes'!K27),"",IF(K$6="","Falta",20*'Nota de Estudiantes'!K27/K$6))</f>
        <v/>
      </c>
      <c r="L27" s="47" t="str">
        <f>IF(ISBLANK('Nota de Estudiantes'!L27),"",IF(L$6="","Falta",20*'Nota de Estudiantes'!L27/L$6))</f>
        <v/>
      </c>
      <c r="M27" s="47" t="str">
        <f>IF(ISBLANK('Nota de Estudiantes'!M27),"",IF(M$6="","Falta",20*'Nota de Estudiantes'!M27/M$6))</f>
        <v/>
      </c>
      <c r="N27" s="47" t="str">
        <f>IF(ISBLANK('Nota de Estudiantes'!N27),"",IF(N$6="","Falta",20*'Nota de Estudiantes'!N27/N$6))</f>
        <v/>
      </c>
      <c r="O27" s="47" t="str">
        <f>IF(ISBLANK('Nota de Estudiantes'!O27),"",IF(O$6="","Falta",20*'Nota de Estudiantes'!O27/O$6))</f>
        <v/>
      </c>
      <c r="P27" s="47" t="str">
        <f>IF(ISBLANK('Nota de Estudiantes'!P27),"",IF(P$6="","Falta",20*'Nota de Estudiantes'!P27/P$6))</f>
        <v/>
      </c>
      <c r="Q27" s="47" t="str">
        <f>IF(ISBLANK('Nota de Estudiantes'!Q27),"",IF(Q$6="","Falta",20*'Nota de Estudiantes'!Q27/Q$6))</f>
        <v/>
      </c>
      <c r="R27" s="47" t="str">
        <f>IF(ISBLANK('Nota de Estudiantes'!R27),"",IF(R$6="","Falta",20*'Nota de Estudiantes'!R27/R$6))</f>
        <v/>
      </c>
      <c r="S27" s="47" t="str">
        <f>IF(ISBLANK('Nota de Estudiantes'!S27),"",IF(S$6="","Falta",20*'Nota de Estudiantes'!S27/S$6))</f>
        <v/>
      </c>
      <c r="T27" s="47" t="str">
        <f>IF(ISBLANK('Nota de Estudiantes'!T27),"",IF(T$6="","Falta",20*'Nota de Estudiantes'!T27/T$6))</f>
        <v/>
      </c>
      <c r="U27" s="47" t="str">
        <f>IF(ISBLANK('Nota de Estudiantes'!U27),"",IF(U$6="","Falta",20*'Nota de Estudiantes'!U27/U$6))</f>
        <v/>
      </c>
      <c r="V27" s="47" t="str">
        <f>IF(ISBLANK('Nota de Estudiantes'!V27),"",IF(V$6="","Falta",20*'Nota de Estudiantes'!V27/V$6))</f>
        <v/>
      </c>
      <c r="W27" s="47" t="str">
        <f>IF(ISBLANK('Nota de Estudiantes'!W27),"",IF(W$6="","Falta",20*'Nota de Estudiantes'!W27/W$6))</f>
        <v/>
      </c>
      <c r="X27" s="47" t="str">
        <f>IF(ISBLANK('Nota de Estudiantes'!X27),"",IF(X$6="","Falta",20*'Nota de Estudiantes'!X27/X$6))</f>
        <v/>
      </c>
      <c r="Y27" s="47" t="str">
        <f>IF(ISBLANK('Nota de Estudiantes'!Y27),"",IF(Y$6="","Falta",20*'Nota de Estudiantes'!Y27/Y$6))</f>
        <v/>
      </c>
      <c r="Z27" s="47" t="str">
        <f>IF(ISBLANK('Nota de Estudiantes'!Z27),"",IF(Z$6="","Falta",20*'Nota de Estudiantes'!Z27/Z$6))</f>
        <v/>
      </c>
      <c r="AA27" s="47" t="str">
        <f>IF(ISBLANK('Nota de Estudiantes'!AA27),"",IF(AA$6="","Falta",20*'Nota de Estudiantes'!AA27/AA$6))</f>
        <v/>
      </c>
      <c r="AB27" s="47" t="str">
        <f>IF(ISBLANK('Nota de Estudiantes'!AB27),"",IF(AB$6="","Falta",20*'Nota de Estudiantes'!AB27/AB$6))</f>
        <v/>
      </c>
      <c r="AC27" s="47" t="str">
        <f>IF(ISBLANK('Nota de Estudiantes'!AC27),"",IF(AC$6="","Falta",20*'Nota de Estudiantes'!AC27/AC$6))</f>
        <v/>
      </c>
      <c r="AD27" s="47" t="str">
        <f>IF(ISBLANK('Nota de Estudiantes'!AD27),"",IF(AD$6="","Falta",20*'Nota de Estudiantes'!AD27/AD$6))</f>
        <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t="str">
        <f>IF(ISBLANK('Nota de Estudiantes'!AK27),"",IF(AK$6="","Falta",20*'Nota de Estudiantes'!AK27/AK$6))</f>
        <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t="str">
        <f>IF(ISBLANK('Nota de Estudiantes'!AS27),"",IF(AS$6="","Falta",20*'Nota de Estudiantes'!AS27/AS$6))</f>
        <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t="str">
        <f>IF(ISBLANK('Nota de Estudiantes'!BA27),"",IF(BA$6="","Falta",20*'Nota de Estudiantes'!BA27/BA$6))</f>
        <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t="str">
        <f>IF(ISBLANK('Nota de Estudiantes'!BQ27),"",IF(BQ$6="","Falta",20*'Nota de Estudiantes'!BQ27/BQ$6))</f>
        <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t="str">
        <f>IF(ISBLANK('Nota de Estudiantes'!BU27),"",IF(BU$6="","Falta",20*'Nota de Estudiantes'!BU27/BU$6))</f>
        <v/>
      </c>
      <c r="BV27" s="47" t="str">
        <f>IF(ISBLANK('Nota de Estudiantes'!BV27),"",IF(BV$6="","Falta",20*'Nota de Estudiantes'!BV27/BV$6))</f>
        <v/>
      </c>
      <c r="BW27" s="47" t="str">
        <f>IF(ISBLANK('Nota de Estudiantes'!BW27),"",IF(BW$6="","Falta",20*'Nota de Estudiantes'!BW27/BW$6))</f>
        <v/>
      </c>
      <c r="BX27" s="47" t="str">
        <f>IF(ISBLANK('Nota de Estudiantes'!BX27),"",IF(BX$6="","Falta",20*'Nota de Estudiantes'!BX27/BX$6))</f>
        <v/>
      </c>
      <c r="BY27" s="47" t="str">
        <f>IF(ISBLANK('Nota de Estudiantes'!BY27),"",IF(BY$6="","Falta",20*'Nota de Estudiantes'!BY27/BY$6))</f>
        <v/>
      </c>
      <c r="BZ27" s="47" t="str">
        <f>IF(ISBLANK('Nota de Estudiantes'!BZ27),"",IF(BZ$6="","Falta",20*'Nota de Estudiantes'!BZ27/BZ$6))</f>
        <v/>
      </c>
      <c r="CA27" s="47" t="str">
        <f>IF(ISBLANK('Nota de Estudiantes'!CA27),"",IF(CA$6="","Falta",20*'Nota de Estudiantes'!CA27/CA$6))</f>
        <v/>
      </c>
      <c r="CB27" s="47" t="str">
        <f>IF(ISBLANK('Nota de Estudiantes'!CB27),"",IF(CB$6="","Falta",20*'Nota de Estudiantes'!CB27/CB$6))</f>
        <v/>
      </c>
      <c r="CC27" s="47" t="str">
        <f>IF(ISBLANK('Nota de Estudiantes'!CC27),"",IF(CC$6="","Falta",20*'Nota de Estudiantes'!CC27/CC$6))</f>
        <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t="str">
        <f>IF(ISBLANK('Nota de Estudiantes'!CO27),"",IF(CO$6="","Falta",20*'Nota de Estudiantes'!CO27/CO$6))</f>
        <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t="str">
        <f>IF(ISBLANK('Nota de Estudiantes'!CS27),"",IF(CS$6="","Falta",20*'Nota de Estudiantes'!CS27/CS$6))</f>
        <v/>
      </c>
      <c r="CT27" s="47" t="str">
        <f>IF(ISBLANK('Nota de Estudiantes'!CT27),"",IF(CT$6="","Falta",20*'Nota de Estudiantes'!CT27/CT$6))</f>
        <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47" t="str">
        <f>IF(ISBLANK('Nota de Estudiantes'!E28),"",IF(E$6="","Falta",20*'Nota de Estudiantes'!E28/E$6))</f>
        <v/>
      </c>
      <c r="F28" s="47" t="str">
        <f>IF(ISBLANK('Nota de Estudiantes'!F28),"",IF(F$6="","Falta",20*'Nota de Estudiantes'!F28/F$6))</f>
        <v/>
      </c>
      <c r="G28" s="47" t="str">
        <f>IF(ISBLANK('Nota de Estudiantes'!G28),"",IF(G$6="","Falta",20*'Nota de Estudiantes'!G28/G$6))</f>
        <v/>
      </c>
      <c r="H28" s="47" t="str">
        <f>IF(ISBLANK('Nota de Estudiantes'!H28),"",IF(H$6="","Falta",20*'Nota de Estudiantes'!H28/H$6))</f>
        <v/>
      </c>
      <c r="I28" s="47" t="str">
        <f>IF(ISBLANK('Nota de Estudiantes'!I28),"",IF(I$6="","Falta",20*'Nota de Estudiantes'!I28/I$6))</f>
        <v/>
      </c>
      <c r="J28" s="47" t="str">
        <f>IF(ISBLANK('Nota de Estudiantes'!J28),"",IF(J$6="","Falta",20*'Nota de Estudiantes'!J28/J$6))</f>
        <v/>
      </c>
      <c r="K28" s="47" t="str">
        <f>IF(ISBLANK('Nota de Estudiantes'!K28),"",IF(K$6="","Falta",20*'Nota de Estudiantes'!K28/K$6))</f>
        <v/>
      </c>
      <c r="L28" s="47" t="str">
        <f>IF(ISBLANK('Nota de Estudiantes'!L28),"",IF(L$6="","Falta",20*'Nota de Estudiantes'!L28/L$6))</f>
        <v/>
      </c>
      <c r="M28" s="47" t="str">
        <f>IF(ISBLANK('Nota de Estudiantes'!M28),"",IF(M$6="","Falta",20*'Nota de Estudiantes'!M28/M$6))</f>
        <v/>
      </c>
      <c r="N28" s="47" t="str">
        <f>IF(ISBLANK('Nota de Estudiantes'!N28),"",IF(N$6="","Falta",20*'Nota de Estudiantes'!N28/N$6))</f>
        <v/>
      </c>
      <c r="O28" s="47" t="str">
        <f>IF(ISBLANK('Nota de Estudiantes'!O28),"",IF(O$6="","Falta",20*'Nota de Estudiantes'!O28/O$6))</f>
        <v/>
      </c>
      <c r="P28" s="47" t="str">
        <f>IF(ISBLANK('Nota de Estudiantes'!P28),"",IF(P$6="","Falta",20*'Nota de Estudiantes'!P28/P$6))</f>
        <v/>
      </c>
      <c r="Q28" s="47" t="str">
        <f>IF(ISBLANK('Nota de Estudiantes'!Q28),"",IF(Q$6="","Falta",20*'Nota de Estudiantes'!Q28/Q$6))</f>
        <v/>
      </c>
      <c r="R28" s="47" t="str">
        <f>IF(ISBLANK('Nota de Estudiantes'!R28),"",IF(R$6="","Falta",20*'Nota de Estudiantes'!R28/R$6))</f>
        <v/>
      </c>
      <c r="S28" s="47" t="str">
        <f>IF(ISBLANK('Nota de Estudiantes'!S28),"",IF(S$6="","Falta",20*'Nota de Estudiantes'!S28/S$6))</f>
        <v/>
      </c>
      <c r="T28" s="47" t="str">
        <f>IF(ISBLANK('Nota de Estudiantes'!T28),"",IF(T$6="","Falta",20*'Nota de Estudiantes'!T28/T$6))</f>
        <v/>
      </c>
      <c r="U28" s="47" t="str">
        <f>IF(ISBLANK('Nota de Estudiantes'!U28),"",IF(U$6="","Falta",20*'Nota de Estudiantes'!U28/U$6))</f>
        <v/>
      </c>
      <c r="V28" s="47" t="str">
        <f>IF(ISBLANK('Nota de Estudiantes'!V28),"",IF(V$6="","Falta",20*'Nota de Estudiantes'!V28/V$6))</f>
        <v/>
      </c>
      <c r="W28" s="47" t="str">
        <f>IF(ISBLANK('Nota de Estudiantes'!W28),"",IF(W$6="","Falta",20*'Nota de Estudiantes'!W28/W$6))</f>
        <v/>
      </c>
      <c r="X28" s="47" t="str">
        <f>IF(ISBLANK('Nota de Estudiantes'!X28),"",IF(X$6="","Falta",20*'Nota de Estudiantes'!X28/X$6))</f>
        <v/>
      </c>
      <c r="Y28" s="47" t="str">
        <f>IF(ISBLANK('Nota de Estudiantes'!Y28),"",IF(Y$6="","Falta",20*'Nota de Estudiantes'!Y28/Y$6))</f>
        <v/>
      </c>
      <c r="Z28" s="47" t="str">
        <f>IF(ISBLANK('Nota de Estudiantes'!Z28),"",IF(Z$6="","Falta",20*'Nota de Estudiantes'!Z28/Z$6))</f>
        <v/>
      </c>
      <c r="AA28" s="47" t="str">
        <f>IF(ISBLANK('Nota de Estudiantes'!AA28),"",IF(AA$6="","Falta",20*'Nota de Estudiantes'!AA28/AA$6))</f>
        <v/>
      </c>
      <c r="AB28" s="47" t="str">
        <f>IF(ISBLANK('Nota de Estudiantes'!AB28),"",IF(AB$6="","Falta",20*'Nota de Estudiantes'!AB28/AB$6))</f>
        <v/>
      </c>
      <c r="AC28" s="47" t="str">
        <f>IF(ISBLANK('Nota de Estudiantes'!AC28),"",IF(AC$6="","Falta",20*'Nota de Estudiantes'!AC28/AC$6))</f>
        <v/>
      </c>
      <c r="AD28" s="47" t="str">
        <f>IF(ISBLANK('Nota de Estudiantes'!AD28),"",IF(AD$6="","Falta",20*'Nota de Estudiantes'!AD28/AD$6))</f>
        <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t="str">
        <f>IF(ISBLANK('Nota de Estudiantes'!AK28),"",IF(AK$6="","Falta",20*'Nota de Estudiantes'!AK28/AK$6))</f>
        <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t="str">
        <f>IF(ISBLANK('Nota de Estudiantes'!AS28),"",IF(AS$6="","Falta",20*'Nota de Estudiantes'!AS28/AS$6))</f>
        <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t="str">
        <f>IF(ISBLANK('Nota de Estudiantes'!BA28),"",IF(BA$6="","Falta",20*'Nota de Estudiantes'!BA28/BA$6))</f>
        <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t="str">
        <f>IF(ISBLANK('Nota de Estudiantes'!BQ28),"",IF(BQ$6="","Falta",20*'Nota de Estudiantes'!BQ28/BQ$6))</f>
        <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t="str">
        <f>IF(ISBLANK('Nota de Estudiantes'!BU28),"",IF(BU$6="","Falta",20*'Nota de Estudiantes'!BU28/BU$6))</f>
        <v/>
      </c>
      <c r="BV28" s="47" t="str">
        <f>IF(ISBLANK('Nota de Estudiantes'!BV28),"",IF(BV$6="","Falta",20*'Nota de Estudiantes'!BV28/BV$6))</f>
        <v/>
      </c>
      <c r="BW28" s="47" t="str">
        <f>IF(ISBLANK('Nota de Estudiantes'!BW28),"",IF(BW$6="","Falta",20*'Nota de Estudiantes'!BW28/BW$6))</f>
        <v/>
      </c>
      <c r="BX28" s="47" t="str">
        <f>IF(ISBLANK('Nota de Estudiantes'!BX28),"",IF(BX$6="","Falta",20*'Nota de Estudiantes'!BX28/BX$6))</f>
        <v/>
      </c>
      <c r="BY28" s="47" t="str">
        <f>IF(ISBLANK('Nota de Estudiantes'!BY28),"",IF(BY$6="","Falta",20*'Nota de Estudiantes'!BY28/BY$6))</f>
        <v/>
      </c>
      <c r="BZ28" s="47" t="str">
        <f>IF(ISBLANK('Nota de Estudiantes'!BZ28),"",IF(BZ$6="","Falta",20*'Nota de Estudiantes'!BZ28/BZ$6))</f>
        <v/>
      </c>
      <c r="CA28" s="47" t="str">
        <f>IF(ISBLANK('Nota de Estudiantes'!CA28),"",IF(CA$6="","Falta",20*'Nota de Estudiantes'!CA28/CA$6))</f>
        <v/>
      </c>
      <c r="CB28" s="47" t="str">
        <f>IF(ISBLANK('Nota de Estudiantes'!CB28),"",IF(CB$6="","Falta",20*'Nota de Estudiantes'!CB28/CB$6))</f>
        <v/>
      </c>
      <c r="CC28" s="47" t="str">
        <f>IF(ISBLANK('Nota de Estudiantes'!CC28),"",IF(CC$6="","Falta",20*'Nota de Estudiantes'!CC28/CC$6))</f>
        <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t="str">
        <f>IF(ISBLANK('Nota de Estudiantes'!CO28),"",IF(CO$6="","Falta",20*'Nota de Estudiantes'!CO28/CO$6))</f>
        <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t="str">
        <f>IF(ISBLANK('Nota de Estudiantes'!CS28),"",IF(CS$6="","Falta",20*'Nota de Estudiantes'!CS28/CS$6))</f>
        <v/>
      </c>
      <c r="CT28" s="47" t="str">
        <f>IF(ISBLANK('Nota de Estudiantes'!CT28),"",IF(CT$6="","Falta",20*'Nota de Estudiantes'!CT28/CT$6))</f>
        <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47" t="str">
        <f>IF(ISBLANK('Nota de Estudiantes'!E29),"",IF(E$6="","Falta",20*'Nota de Estudiantes'!E29/E$6))</f>
        <v/>
      </c>
      <c r="F29" s="47" t="str">
        <f>IF(ISBLANK('Nota de Estudiantes'!F29),"",IF(F$6="","Falta",20*'Nota de Estudiantes'!F29/F$6))</f>
        <v/>
      </c>
      <c r="G29" s="47" t="str">
        <f>IF(ISBLANK('Nota de Estudiantes'!G29),"",IF(G$6="","Falta",20*'Nota de Estudiantes'!G29/G$6))</f>
        <v/>
      </c>
      <c r="H29" s="47" t="str">
        <f>IF(ISBLANK('Nota de Estudiantes'!H29),"",IF(H$6="","Falta",20*'Nota de Estudiantes'!H29/H$6))</f>
        <v/>
      </c>
      <c r="I29" s="47" t="str">
        <f>IF(ISBLANK('Nota de Estudiantes'!I29),"",IF(I$6="","Falta",20*'Nota de Estudiantes'!I29/I$6))</f>
        <v/>
      </c>
      <c r="J29" s="47" t="str">
        <f>IF(ISBLANK('Nota de Estudiantes'!J29),"",IF(J$6="","Falta",20*'Nota de Estudiantes'!J29/J$6))</f>
        <v/>
      </c>
      <c r="K29" s="47" t="str">
        <f>IF(ISBLANK('Nota de Estudiantes'!K29),"",IF(K$6="","Falta",20*'Nota de Estudiantes'!K29/K$6))</f>
        <v/>
      </c>
      <c r="L29" s="47" t="str">
        <f>IF(ISBLANK('Nota de Estudiantes'!L29),"",IF(L$6="","Falta",20*'Nota de Estudiantes'!L29/L$6))</f>
        <v/>
      </c>
      <c r="M29" s="47" t="str">
        <f>IF(ISBLANK('Nota de Estudiantes'!M29),"",IF(M$6="","Falta",20*'Nota de Estudiantes'!M29/M$6))</f>
        <v/>
      </c>
      <c r="N29" s="47" t="str">
        <f>IF(ISBLANK('Nota de Estudiantes'!N29),"",IF(N$6="","Falta",20*'Nota de Estudiantes'!N29/N$6))</f>
        <v/>
      </c>
      <c r="O29" s="47" t="str">
        <f>IF(ISBLANK('Nota de Estudiantes'!O29),"",IF(O$6="","Falta",20*'Nota de Estudiantes'!O29/O$6))</f>
        <v/>
      </c>
      <c r="P29" s="47" t="str">
        <f>IF(ISBLANK('Nota de Estudiantes'!P29),"",IF(P$6="","Falta",20*'Nota de Estudiantes'!P29/P$6))</f>
        <v/>
      </c>
      <c r="Q29" s="47" t="str">
        <f>IF(ISBLANK('Nota de Estudiantes'!Q29),"",IF(Q$6="","Falta",20*'Nota de Estudiantes'!Q29/Q$6))</f>
        <v/>
      </c>
      <c r="R29" s="47" t="str">
        <f>IF(ISBLANK('Nota de Estudiantes'!R29),"",IF(R$6="","Falta",20*'Nota de Estudiantes'!R29/R$6))</f>
        <v/>
      </c>
      <c r="S29" s="47" t="str">
        <f>IF(ISBLANK('Nota de Estudiantes'!S29),"",IF(S$6="","Falta",20*'Nota de Estudiantes'!S29/S$6))</f>
        <v/>
      </c>
      <c r="T29" s="47" t="str">
        <f>IF(ISBLANK('Nota de Estudiantes'!T29),"",IF(T$6="","Falta",20*'Nota de Estudiantes'!T29/T$6))</f>
        <v/>
      </c>
      <c r="U29" s="47" t="str">
        <f>IF(ISBLANK('Nota de Estudiantes'!U29),"",IF(U$6="","Falta",20*'Nota de Estudiantes'!U29/U$6))</f>
        <v/>
      </c>
      <c r="V29" s="47" t="str">
        <f>IF(ISBLANK('Nota de Estudiantes'!V29),"",IF(V$6="","Falta",20*'Nota de Estudiantes'!V29/V$6))</f>
        <v/>
      </c>
      <c r="W29" s="47" t="str">
        <f>IF(ISBLANK('Nota de Estudiantes'!W29),"",IF(W$6="","Falta",20*'Nota de Estudiantes'!W29/W$6))</f>
        <v/>
      </c>
      <c r="X29" s="47" t="str">
        <f>IF(ISBLANK('Nota de Estudiantes'!X29),"",IF(X$6="","Falta",20*'Nota de Estudiantes'!X29/X$6))</f>
        <v/>
      </c>
      <c r="Y29" s="47" t="str">
        <f>IF(ISBLANK('Nota de Estudiantes'!Y29),"",IF(Y$6="","Falta",20*'Nota de Estudiantes'!Y29/Y$6))</f>
        <v/>
      </c>
      <c r="Z29" s="47" t="str">
        <f>IF(ISBLANK('Nota de Estudiantes'!Z29),"",IF(Z$6="","Falta",20*'Nota de Estudiantes'!Z29/Z$6))</f>
        <v/>
      </c>
      <c r="AA29" s="47" t="str">
        <f>IF(ISBLANK('Nota de Estudiantes'!AA29),"",IF(AA$6="","Falta",20*'Nota de Estudiantes'!AA29/AA$6))</f>
        <v/>
      </c>
      <c r="AB29" s="47" t="str">
        <f>IF(ISBLANK('Nota de Estudiantes'!AB29),"",IF(AB$6="","Falta",20*'Nota de Estudiantes'!AB29/AB$6))</f>
        <v/>
      </c>
      <c r="AC29" s="47" t="str">
        <f>IF(ISBLANK('Nota de Estudiantes'!AC29),"",IF(AC$6="","Falta",20*'Nota de Estudiantes'!AC29/AC$6))</f>
        <v/>
      </c>
      <c r="AD29" s="47" t="str">
        <f>IF(ISBLANK('Nota de Estudiantes'!AD29),"",IF(AD$6="","Falta",20*'Nota de Estudiantes'!AD29/AD$6))</f>
        <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t="str">
        <f>IF(ISBLANK('Nota de Estudiantes'!AK29),"",IF(AK$6="","Falta",20*'Nota de Estudiantes'!AK29/AK$6))</f>
        <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t="str">
        <f>IF(ISBLANK('Nota de Estudiantes'!AS29),"",IF(AS$6="","Falta",20*'Nota de Estudiantes'!AS29/AS$6))</f>
        <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t="str">
        <f>IF(ISBLANK('Nota de Estudiantes'!BA29),"",IF(BA$6="","Falta",20*'Nota de Estudiantes'!BA29/BA$6))</f>
        <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t="str">
        <f>IF(ISBLANK('Nota de Estudiantes'!BQ29),"",IF(BQ$6="","Falta",20*'Nota de Estudiantes'!BQ29/BQ$6))</f>
        <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t="str">
        <f>IF(ISBLANK('Nota de Estudiantes'!BU29),"",IF(BU$6="","Falta",20*'Nota de Estudiantes'!BU29/BU$6))</f>
        <v/>
      </c>
      <c r="BV29" s="47" t="str">
        <f>IF(ISBLANK('Nota de Estudiantes'!BV29),"",IF(BV$6="","Falta",20*'Nota de Estudiantes'!BV29/BV$6))</f>
        <v/>
      </c>
      <c r="BW29" s="47" t="str">
        <f>IF(ISBLANK('Nota de Estudiantes'!BW29),"",IF(BW$6="","Falta",20*'Nota de Estudiantes'!BW29/BW$6))</f>
        <v/>
      </c>
      <c r="BX29" s="47" t="str">
        <f>IF(ISBLANK('Nota de Estudiantes'!BX29),"",IF(BX$6="","Falta",20*'Nota de Estudiantes'!BX29/BX$6))</f>
        <v/>
      </c>
      <c r="BY29" s="47" t="str">
        <f>IF(ISBLANK('Nota de Estudiantes'!BY29),"",IF(BY$6="","Falta",20*'Nota de Estudiantes'!BY29/BY$6))</f>
        <v/>
      </c>
      <c r="BZ29" s="47" t="str">
        <f>IF(ISBLANK('Nota de Estudiantes'!BZ29),"",IF(BZ$6="","Falta",20*'Nota de Estudiantes'!BZ29/BZ$6))</f>
        <v/>
      </c>
      <c r="CA29" s="47" t="str">
        <f>IF(ISBLANK('Nota de Estudiantes'!CA29),"",IF(CA$6="","Falta",20*'Nota de Estudiantes'!CA29/CA$6))</f>
        <v/>
      </c>
      <c r="CB29" s="47" t="str">
        <f>IF(ISBLANK('Nota de Estudiantes'!CB29),"",IF(CB$6="","Falta",20*'Nota de Estudiantes'!CB29/CB$6))</f>
        <v/>
      </c>
      <c r="CC29" s="47" t="str">
        <f>IF(ISBLANK('Nota de Estudiantes'!CC29),"",IF(CC$6="","Falta",20*'Nota de Estudiantes'!CC29/CC$6))</f>
        <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t="str">
        <f>IF(ISBLANK('Nota de Estudiantes'!CO29),"",IF(CO$6="","Falta",20*'Nota de Estudiantes'!CO29/CO$6))</f>
        <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t="str">
        <f>IF(ISBLANK('Nota de Estudiantes'!CS29),"",IF(CS$6="","Falta",20*'Nota de Estudiantes'!CS29/CS$6))</f>
        <v/>
      </c>
      <c r="CT29" s="47" t="str">
        <f>IF(ISBLANK('Nota de Estudiantes'!CT29),"",IF(CT$6="","Falta",20*'Nota de Estudiantes'!CT29/CT$6))</f>
        <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47" t="str">
        <f>IF(ISBLANK('Nota de Estudiantes'!E30),"",IF(E$6="","Falta",20*'Nota de Estudiantes'!E30/E$6))</f>
        <v/>
      </c>
      <c r="F30" s="47" t="str">
        <f>IF(ISBLANK('Nota de Estudiantes'!F30),"",IF(F$6="","Falta",20*'Nota de Estudiantes'!F30/F$6))</f>
        <v/>
      </c>
      <c r="G30" s="47" t="str">
        <f>IF(ISBLANK('Nota de Estudiantes'!G30),"",IF(G$6="","Falta",20*'Nota de Estudiantes'!G30/G$6))</f>
        <v/>
      </c>
      <c r="H30" s="47" t="str">
        <f>IF(ISBLANK('Nota de Estudiantes'!H30),"",IF(H$6="","Falta",20*'Nota de Estudiantes'!H30/H$6))</f>
        <v/>
      </c>
      <c r="I30" s="47" t="str">
        <f>IF(ISBLANK('Nota de Estudiantes'!I30),"",IF(I$6="","Falta",20*'Nota de Estudiantes'!I30/I$6))</f>
        <v/>
      </c>
      <c r="J30" s="47" t="str">
        <f>IF(ISBLANK('Nota de Estudiantes'!J30),"",IF(J$6="","Falta",20*'Nota de Estudiantes'!J30/J$6))</f>
        <v/>
      </c>
      <c r="K30" s="47" t="str">
        <f>IF(ISBLANK('Nota de Estudiantes'!K30),"",IF(K$6="","Falta",20*'Nota de Estudiantes'!K30/K$6))</f>
        <v/>
      </c>
      <c r="L30" s="47" t="str">
        <f>IF(ISBLANK('Nota de Estudiantes'!L30),"",IF(L$6="","Falta",20*'Nota de Estudiantes'!L30/L$6))</f>
        <v/>
      </c>
      <c r="M30" s="47" t="str">
        <f>IF(ISBLANK('Nota de Estudiantes'!M30),"",IF(M$6="","Falta",20*'Nota de Estudiantes'!M30/M$6))</f>
        <v/>
      </c>
      <c r="N30" s="47" t="str">
        <f>IF(ISBLANK('Nota de Estudiantes'!N30),"",IF(N$6="","Falta",20*'Nota de Estudiantes'!N30/N$6))</f>
        <v/>
      </c>
      <c r="O30" s="47" t="str">
        <f>IF(ISBLANK('Nota de Estudiantes'!O30),"",IF(O$6="","Falta",20*'Nota de Estudiantes'!O30/O$6))</f>
        <v/>
      </c>
      <c r="P30" s="47" t="str">
        <f>IF(ISBLANK('Nota de Estudiantes'!P30),"",IF(P$6="","Falta",20*'Nota de Estudiantes'!P30/P$6))</f>
        <v/>
      </c>
      <c r="Q30" s="47" t="str">
        <f>IF(ISBLANK('Nota de Estudiantes'!Q30),"",IF(Q$6="","Falta",20*'Nota de Estudiantes'!Q30/Q$6))</f>
        <v/>
      </c>
      <c r="R30" s="47" t="str">
        <f>IF(ISBLANK('Nota de Estudiantes'!R30),"",IF(R$6="","Falta",20*'Nota de Estudiantes'!R30/R$6))</f>
        <v/>
      </c>
      <c r="S30" s="47" t="str">
        <f>IF(ISBLANK('Nota de Estudiantes'!S30),"",IF(S$6="","Falta",20*'Nota de Estudiantes'!S30/S$6))</f>
        <v/>
      </c>
      <c r="T30" s="47" t="str">
        <f>IF(ISBLANK('Nota de Estudiantes'!T30),"",IF(T$6="","Falta",20*'Nota de Estudiantes'!T30/T$6))</f>
        <v/>
      </c>
      <c r="U30" s="47" t="str">
        <f>IF(ISBLANK('Nota de Estudiantes'!U30),"",IF(U$6="","Falta",20*'Nota de Estudiantes'!U30/U$6))</f>
        <v/>
      </c>
      <c r="V30" s="47" t="str">
        <f>IF(ISBLANK('Nota de Estudiantes'!V30),"",IF(V$6="","Falta",20*'Nota de Estudiantes'!V30/V$6))</f>
        <v/>
      </c>
      <c r="W30" s="47" t="str">
        <f>IF(ISBLANK('Nota de Estudiantes'!W30),"",IF(W$6="","Falta",20*'Nota de Estudiantes'!W30/W$6))</f>
        <v/>
      </c>
      <c r="X30" s="47" t="str">
        <f>IF(ISBLANK('Nota de Estudiantes'!X30),"",IF(X$6="","Falta",20*'Nota de Estudiantes'!X30/X$6))</f>
        <v/>
      </c>
      <c r="Y30" s="47" t="str">
        <f>IF(ISBLANK('Nota de Estudiantes'!Y30),"",IF(Y$6="","Falta",20*'Nota de Estudiantes'!Y30/Y$6))</f>
        <v/>
      </c>
      <c r="Z30" s="47" t="str">
        <f>IF(ISBLANK('Nota de Estudiantes'!Z30),"",IF(Z$6="","Falta",20*'Nota de Estudiantes'!Z30/Z$6))</f>
        <v/>
      </c>
      <c r="AA30" s="47" t="str">
        <f>IF(ISBLANK('Nota de Estudiantes'!AA30),"",IF(AA$6="","Falta",20*'Nota de Estudiantes'!AA30/AA$6))</f>
        <v/>
      </c>
      <c r="AB30" s="47" t="str">
        <f>IF(ISBLANK('Nota de Estudiantes'!AB30),"",IF(AB$6="","Falta",20*'Nota de Estudiantes'!AB30/AB$6))</f>
        <v/>
      </c>
      <c r="AC30" s="47" t="str">
        <f>IF(ISBLANK('Nota de Estudiantes'!AC30),"",IF(AC$6="","Falta",20*'Nota de Estudiantes'!AC30/AC$6))</f>
        <v/>
      </c>
      <c r="AD30" s="47" t="str">
        <f>IF(ISBLANK('Nota de Estudiantes'!AD30),"",IF(AD$6="","Falta",20*'Nota de Estudiantes'!AD30/AD$6))</f>
        <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t="str">
        <f>IF(ISBLANK('Nota de Estudiantes'!AK30),"",IF(AK$6="","Falta",20*'Nota de Estudiantes'!AK30/AK$6))</f>
        <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t="str">
        <f>IF(ISBLANK('Nota de Estudiantes'!AS30),"",IF(AS$6="","Falta",20*'Nota de Estudiantes'!AS30/AS$6))</f>
        <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t="str">
        <f>IF(ISBLANK('Nota de Estudiantes'!BA30),"",IF(BA$6="","Falta",20*'Nota de Estudiantes'!BA30/BA$6))</f>
        <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t="str">
        <f>IF(ISBLANK('Nota de Estudiantes'!BQ30),"",IF(BQ$6="","Falta",20*'Nota de Estudiantes'!BQ30/BQ$6))</f>
        <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t="str">
        <f>IF(ISBLANK('Nota de Estudiantes'!BU30),"",IF(BU$6="","Falta",20*'Nota de Estudiantes'!BU30/BU$6))</f>
        <v/>
      </c>
      <c r="BV30" s="47" t="str">
        <f>IF(ISBLANK('Nota de Estudiantes'!BV30),"",IF(BV$6="","Falta",20*'Nota de Estudiantes'!BV30/BV$6))</f>
        <v/>
      </c>
      <c r="BW30" s="47" t="str">
        <f>IF(ISBLANK('Nota de Estudiantes'!BW30),"",IF(BW$6="","Falta",20*'Nota de Estudiantes'!BW30/BW$6))</f>
        <v/>
      </c>
      <c r="BX30" s="47" t="str">
        <f>IF(ISBLANK('Nota de Estudiantes'!BX30),"",IF(BX$6="","Falta",20*'Nota de Estudiantes'!BX30/BX$6))</f>
        <v/>
      </c>
      <c r="BY30" s="47" t="str">
        <f>IF(ISBLANK('Nota de Estudiantes'!BY30),"",IF(BY$6="","Falta",20*'Nota de Estudiantes'!BY30/BY$6))</f>
        <v/>
      </c>
      <c r="BZ30" s="47" t="str">
        <f>IF(ISBLANK('Nota de Estudiantes'!BZ30),"",IF(BZ$6="","Falta",20*'Nota de Estudiantes'!BZ30/BZ$6))</f>
        <v/>
      </c>
      <c r="CA30" s="47" t="str">
        <f>IF(ISBLANK('Nota de Estudiantes'!CA30),"",IF(CA$6="","Falta",20*'Nota de Estudiantes'!CA30/CA$6))</f>
        <v/>
      </c>
      <c r="CB30" s="47" t="str">
        <f>IF(ISBLANK('Nota de Estudiantes'!CB30),"",IF(CB$6="","Falta",20*'Nota de Estudiantes'!CB30/CB$6))</f>
        <v/>
      </c>
      <c r="CC30" s="47" t="str">
        <f>IF(ISBLANK('Nota de Estudiantes'!CC30),"",IF(CC$6="","Falta",20*'Nota de Estudiantes'!CC30/CC$6))</f>
        <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t="str">
        <f>IF(ISBLANK('Nota de Estudiantes'!CO30),"",IF(CO$6="","Falta",20*'Nota de Estudiantes'!CO30/CO$6))</f>
        <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t="str">
        <f>IF(ISBLANK('Nota de Estudiantes'!CS30),"",IF(CS$6="","Falta",20*'Nota de Estudiantes'!CS30/CS$6))</f>
        <v/>
      </c>
      <c r="CT30" s="47" t="str">
        <f>IF(ISBLANK('Nota de Estudiantes'!CT30),"",IF(CT$6="","Falta",20*'Nota de Estudiantes'!CT30/CT$6))</f>
        <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IfE4gZxYvj6SlhX/x8M/kNGGgJ3pl6kX0OYp7jQqq9aen+vH518fp/EuVcba3HrO+N29JbxrLtJAXzdwh1pK3A==" saltValue="bTg19mwLRfKKtNS+ynUgxg==" spinCount="100000" sheet="1" objects="1" scenarios="1"/>
  <protectedRanges>
    <protectedRange sqref="E1" name="Choose"/>
  </protectedRanges>
  <mergeCells count="55">
    <mergeCell ref="AG3:AJ3"/>
    <mergeCell ref="AK3:AN3"/>
    <mergeCell ref="AO3:AR3"/>
    <mergeCell ref="Q3:T3"/>
    <mergeCell ref="U3:X3"/>
    <mergeCell ref="B3:D3"/>
    <mergeCell ref="Y3:AB3"/>
    <mergeCell ref="AC3:AF3"/>
    <mergeCell ref="B4:B6"/>
    <mergeCell ref="C4:C6"/>
    <mergeCell ref="E3:H3"/>
    <mergeCell ref="I3:L3"/>
    <mergeCell ref="M3:P3"/>
    <mergeCell ref="B2:D2"/>
    <mergeCell ref="CS2:DD2"/>
    <mergeCell ref="E2:T2"/>
    <mergeCell ref="U2:AN2"/>
    <mergeCell ref="AO2:BL2"/>
    <mergeCell ref="BM2:CB2"/>
    <mergeCell ref="CC2:CR2"/>
    <mergeCell ref="AS3:AV3"/>
    <mergeCell ref="AW3:AZ3"/>
    <mergeCell ref="BU3:BX3"/>
    <mergeCell ref="BY3:CB3"/>
    <mergeCell ref="CC3:CF3"/>
    <mergeCell ref="BA3:BD3"/>
    <mergeCell ref="BE3:BH3"/>
    <mergeCell ref="BI3:BL3"/>
    <mergeCell ref="BM3:BP3"/>
    <mergeCell ref="BQ3:BT3"/>
    <mergeCell ref="DA3:DD3"/>
    <mergeCell ref="DE3:DH3"/>
    <mergeCell ref="DI3:DL3"/>
    <mergeCell ref="DM3:DP3"/>
    <mergeCell ref="DQ3:DT3"/>
    <mergeCell ref="CG3:CJ3"/>
    <mergeCell ref="CK3:CN3"/>
    <mergeCell ref="CO3:CR3"/>
    <mergeCell ref="CS3:CV3"/>
    <mergeCell ref="CW3:CZ3"/>
    <mergeCell ref="FI3:FL3"/>
    <mergeCell ref="EW2:FL2"/>
    <mergeCell ref="DE2:DP2"/>
    <mergeCell ref="EC3:EF3"/>
    <mergeCell ref="EG3:EJ3"/>
    <mergeCell ref="EK3:EN3"/>
    <mergeCell ref="DQ2:EF2"/>
    <mergeCell ref="EG2:ER2"/>
    <mergeCell ref="EW3:EZ3"/>
    <mergeCell ref="FA3:FD3"/>
    <mergeCell ref="FE3:FH3"/>
    <mergeCell ref="EO3:ER3"/>
    <mergeCell ref="ES3:EV3"/>
    <mergeCell ref="DU3:DX3"/>
    <mergeCell ref="DY3:EB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1" t="s">
        <v>4</v>
      </c>
      <c r="C2" s="242"/>
      <c r="D2" s="243"/>
      <c r="E2" s="213" t="s">
        <v>216</v>
      </c>
      <c r="F2" s="214"/>
      <c r="G2" s="214"/>
      <c r="H2" s="214"/>
      <c r="I2" s="214"/>
      <c r="J2" s="214"/>
      <c r="K2" s="214"/>
      <c r="L2" s="214"/>
      <c r="M2" s="214"/>
      <c r="N2" s="214"/>
      <c r="O2" s="214"/>
      <c r="P2" s="214"/>
      <c r="Q2" s="214"/>
      <c r="R2" s="214"/>
      <c r="S2" s="214"/>
      <c r="T2" s="215"/>
      <c r="U2" s="213" t="s">
        <v>256</v>
      </c>
      <c r="V2" s="214"/>
      <c r="W2" s="214"/>
      <c r="X2" s="214"/>
      <c r="Y2" s="214"/>
      <c r="Z2" s="214"/>
      <c r="AA2" s="214"/>
      <c r="AB2" s="214"/>
      <c r="AC2" s="214"/>
      <c r="AD2" s="214"/>
      <c r="AE2" s="214"/>
      <c r="AF2" s="214"/>
      <c r="AG2" s="214"/>
      <c r="AH2" s="214"/>
      <c r="AI2" s="214"/>
      <c r="AJ2" s="214"/>
      <c r="AK2" s="214"/>
      <c r="AL2" s="214"/>
      <c r="AM2" s="214"/>
      <c r="AN2" s="215"/>
      <c r="AO2" s="213" t="s">
        <v>212</v>
      </c>
      <c r="AP2" s="214"/>
      <c r="AQ2" s="214"/>
      <c r="AR2" s="214"/>
      <c r="AS2" s="214"/>
      <c r="AT2" s="214"/>
      <c r="AU2" s="214"/>
      <c r="AV2" s="214"/>
      <c r="AW2" s="214"/>
      <c r="AX2" s="214"/>
      <c r="AY2" s="214"/>
      <c r="AZ2" s="214"/>
      <c r="BA2" s="214"/>
      <c r="BB2" s="214"/>
      <c r="BC2" s="214"/>
      <c r="BD2" s="214"/>
      <c r="BE2" s="214"/>
      <c r="BF2" s="214"/>
      <c r="BG2" s="214"/>
      <c r="BH2" s="214"/>
      <c r="BI2" s="214"/>
      <c r="BJ2" s="214"/>
      <c r="BK2" s="214"/>
      <c r="BL2" s="215"/>
      <c r="BM2" s="213" t="s">
        <v>257</v>
      </c>
      <c r="BN2" s="214"/>
      <c r="BO2" s="214"/>
      <c r="BP2" s="214"/>
      <c r="BQ2" s="214"/>
      <c r="BR2" s="214"/>
      <c r="BS2" s="214"/>
      <c r="BT2" s="214"/>
      <c r="BU2" s="214"/>
      <c r="BV2" s="214"/>
      <c r="BW2" s="214"/>
      <c r="BX2" s="214"/>
      <c r="BY2" s="214"/>
      <c r="BZ2" s="214"/>
      <c r="CA2" s="214"/>
      <c r="CB2" s="215"/>
      <c r="CC2" s="213" t="s">
        <v>214</v>
      </c>
      <c r="CD2" s="214"/>
      <c r="CE2" s="214"/>
      <c r="CF2" s="214"/>
      <c r="CG2" s="214"/>
      <c r="CH2" s="214"/>
      <c r="CI2" s="214"/>
      <c r="CJ2" s="214"/>
      <c r="CK2" s="214"/>
      <c r="CL2" s="214"/>
      <c r="CM2" s="214"/>
      <c r="CN2" s="214"/>
      <c r="CO2" s="214"/>
      <c r="CP2" s="214"/>
      <c r="CQ2" s="214"/>
      <c r="CR2" s="215"/>
      <c r="CS2" s="165" t="s">
        <v>258</v>
      </c>
      <c r="CT2" s="165"/>
      <c r="CU2" s="165"/>
      <c r="CV2" s="165"/>
      <c r="CW2" s="165"/>
      <c r="CX2" s="165"/>
      <c r="CY2" s="165"/>
      <c r="CZ2" s="165"/>
      <c r="DA2" s="165"/>
      <c r="DB2" s="165"/>
      <c r="DC2" s="165"/>
      <c r="DD2" s="165"/>
      <c r="DE2" s="165" t="s">
        <v>259</v>
      </c>
      <c r="DF2" s="165"/>
      <c r="DG2" s="165"/>
      <c r="DH2" s="165"/>
      <c r="DI2" s="165"/>
      <c r="DJ2" s="165"/>
      <c r="DK2" s="165"/>
      <c r="DL2" s="165"/>
      <c r="DM2" s="165"/>
      <c r="DN2" s="165"/>
      <c r="DO2" s="165"/>
      <c r="DP2" s="165"/>
      <c r="DQ2" s="238" t="s">
        <v>220</v>
      </c>
      <c r="DR2" s="239"/>
      <c r="DS2" s="239"/>
      <c r="DT2" s="239"/>
      <c r="DU2" s="239"/>
      <c r="DV2" s="239"/>
      <c r="DW2" s="239"/>
      <c r="DX2" s="239"/>
      <c r="DY2" s="239"/>
      <c r="DZ2" s="239"/>
      <c r="EA2" s="239"/>
      <c r="EB2" s="239"/>
      <c r="EC2" s="239"/>
      <c r="ED2" s="239"/>
      <c r="EE2" s="239"/>
      <c r="EF2" s="240"/>
      <c r="EG2" s="213" t="s">
        <v>260</v>
      </c>
      <c r="EH2" s="214"/>
      <c r="EI2" s="214"/>
      <c r="EJ2" s="214"/>
      <c r="EK2" s="214"/>
      <c r="EL2" s="214"/>
      <c r="EM2" s="214"/>
      <c r="EN2" s="214"/>
      <c r="EO2" s="214"/>
      <c r="EP2" s="214"/>
      <c r="EQ2" s="214"/>
      <c r="ER2" s="215"/>
      <c r="ES2" s="145"/>
      <c r="ET2" s="145"/>
      <c r="EU2" s="145"/>
      <c r="EV2" s="145"/>
      <c r="EW2" s="165" t="s">
        <v>2</v>
      </c>
      <c r="EX2" s="165"/>
      <c r="EY2" s="165"/>
      <c r="EZ2" s="165"/>
      <c r="FA2" s="165"/>
      <c r="FB2" s="165"/>
      <c r="FC2" s="165"/>
      <c r="FD2" s="165"/>
      <c r="FE2" s="165"/>
      <c r="FF2" s="165"/>
      <c r="FG2" s="165"/>
      <c r="FH2" s="165"/>
      <c r="FI2" s="165"/>
      <c r="FJ2" s="165"/>
      <c r="FK2" s="165"/>
      <c r="FL2" s="165"/>
    </row>
    <row r="3" spans="2:168" ht="112.5" customHeight="1" x14ac:dyDescent="0.25">
      <c r="B3" s="264" t="s">
        <v>5</v>
      </c>
      <c r="C3" s="265"/>
      <c r="D3" s="266"/>
      <c r="E3" s="246" t="str">
        <f>'20'!E3</f>
        <v>Identifica y formula problemas, analiza sus antecedentes y diagnostica su situación y estado.</v>
      </c>
      <c r="F3" s="247"/>
      <c r="G3" s="247"/>
      <c r="H3" s="248"/>
      <c r="I3" s="246" t="str">
        <f>'20'!I3</f>
        <v xml:space="preserve">Propone y compara soluciones prácticas y realizables, y selecciona justificadamente la más adecuada. </v>
      </c>
      <c r="J3" s="247"/>
      <c r="K3" s="247"/>
      <c r="L3" s="248"/>
      <c r="M3" s="246" t="str">
        <f>'20'!M3</f>
        <v>Desarrolla la solución aplicando correctamente los conceptos y métodos de las matemáticas y las ciencias.</v>
      </c>
      <c r="N3" s="247"/>
      <c r="O3" s="247"/>
      <c r="P3" s="248"/>
      <c r="Q3" s="246" t="str">
        <f>'20'!Q3</f>
        <v xml:space="preserve">Usa los métodos, técnicas y herramientas de la Química básica y aplicada para el planteamiento, descripción y solución de problemas.    </v>
      </c>
      <c r="R3" s="247"/>
      <c r="S3" s="247"/>
      <c r="T3" s="248"/>
      <c r="U3" s="246" t="str">
        <f>'20'!U3</f>
        <v>Interpreta requerimientos y necesidades y los traduce en especificaciones de un proyecto de diseño de Química básica o aplicada.</v>
      </c>
      <c r="V3" s="247"/>
      <c r="W3" s="247"/>
      <c r="X3" s="248"/>
      <c r="Y3" s="246" t="str">
        <f>'20'!Y3</f>
        <v>Analiza información técnica/científica identificando las contribuciones relevantes aplicables al problema de diseño.</v>
      </c>
      <c r="Z3" s="247"/>
      <c r="AA3" s="247"/>
      <c r="AB3" s="248"/>
      <c r="AC3" s="246" t="str">
        <f>'20'!AC3</f>
        <v>Propone alternativas de solución, y selecciona la más adecuada con criterios de sostenibilidad y racionalidad técnica y económica.</v>
      </c>
      <c r="AD3" s="247"/>
      <c r="AE3" s="247"/>
      <c r="AF3" s="248"/>
      <c r="AG3" s="246" t="str">
        <f>'20'!AG3</f>
        <v>Desarrolla la solución haciendo uso de los métodos, técnicas, normas y estándares apropiados.</v>
      </c>
      <c r="AH3" s="247"/>
      <c r="AI3" s="247"/>
      <c r="AJ3" s="248"/>
      <c r="AK3" s="246" t="str">
        <f>'20'!AK3</f>
        <v>Presenta y describe la solución en forma simbólica y gráfica a través de diagramas, mapas, planos, simulaciones virtuales.</v>
      </c>
      <c r="AL3" s="247"/>
      <c r="AM3" s="247"/>
      <c r="AN3" s="248"/>
      <c r="AO3" s="246" t="str">
        <f>'20'!AO3</f>
        <v>Aplica el método científico para el desarrollo de experimentos y proyectos de investigación.</v>
      </c>
      <c r="AP3" s="247"/>
      <c r="AQ3" s="247"/>
      <c r="AR3" s="248"/>
      <c r="AS3" s="246" t="str">
        <f>'20'!AS3</f>
        <v>Determina los objetivos y restricciones del experimento o prueba a realizar.</v>
      </c>
      <c r="AT3" s="247"/>
      <c r="AU3" s="247"/>
      <c r="AV3" s="248"/>
      <c r="AW3" s="246" t="str">
        <f>'20'!AW3</f>
        <v>Opera y usa equipos, instrumentos y software requeridos para la práctica de la Química.</v>
      </c>
      <c r="AX3" s="247"/>
      <c r="AY3" s="247"/>
      <c r="AZ3" s="248"/>
      <c r="BA3" s="246" t="str">
        <f>'20'!BA3</f>
        <v>Analiza, interpreta y procesa datos y resultados utilizando conceptos, métodos estadísticos y criterios adecuados.</v>
      </c>
      <c r="BB3" s="247"/>
      <c r="BC3" s="247"/>
      <c r="BD3" s="248"/>
      <c r="BE3" s="246" t="str">
        <f>'20'!BE3</f>
        <v>Toma en consideración medidas de seguridad en el experimento o prueba a realizar.</v>
      </c>
      <c r="BF3" s="247"/>
      <c r="BG3" s="247"/>
      <c r="BH3" s="248"/>
      <c r="BI3" s="246" t="str">
        <f>'20'!BI3</f>
        <v xml:space="preserve">Formula conclusiones lógicas y coherentes con criterio científico, y valida las hipótesis planteadas. </v>
      </c>
      <c r="BJ3" s="247"/>
      <c r="BK3" s="247"/>
      <c r="BL3" s="248"/>
      <c r="BM3" s="246" t="str">
        <f>'20'!BM3</f>
        <v>Expresa sus ideas de forma clara y concisa utilizando el soporte tecnológico adecuado.</v>
      </c>
      <c r="BN3" s="247"/>
      <c r="BO3" s="247"/>
      <c r="BP3" s="248"/>
      <c r="BQ3" s="246" t="str">
        <f>'20'!BQ3</f>
        <v>Elabora documentación técnica clara y precisa usando normas, simbología y terminología propios del campo de aplicación.</v>
      </c>
      <c r="BR3" s="247"/>
      <c r="BS3" s="247"/>
      <c r="BT3" s="248"/>
      <c r="BU3" s="246" t="str">
        <f>'20'!BU3</f>
        <v>Adecúa su discurso según el tipo de audiencia para lograr el entendimiento y la interpretación esperados.</v>
      </c>
      <c r="BV3" s="247"/>
      <c r="BW3" s="247"/>
      <c r="BX3" s="248"/>
      <c r="BY3" s="246" t="str">
        <f>'20'!BY3</f>
        <v>Comprende textos técnicos en inglés.</v>
      </c>
      <c r="BZ3" s="247"/>
      <c r="CA3" s="247"/>
      <c r="CB3" s="248"/>
      <c r="CC3" s="246" t="str">
        <f>'20'!CC3</f>
        <v>Anticipa las implicaciones de sus decisiones y los resultados de sus acciones y proyectos tomando en consideración el interés común y el beneficio social.</v>
      </c>
      <c r="CD3" s="247"/>
      <c r="CE3" s="247"/>
      <c r="CF3" s="248"/>
      <c r="CG3" s="246" t="str">
        <f>'20'!CG3</f>
        <v>Valora el cumplimiento puntual y responsable de sus obligaciones personales y profesionales.</v>
      </c>
      <c r="CH3" s="247"/>
      <c r="CI3" s="247"/>
      <c r="CJ3" s="248"/>
      <c r="CK3" s="246" t="str">
        <f>'20'!CK3</f>
        <v>Respeta la propiedad intelectual y reconoce la autoría de trabajos y proyectos de otras personas.</v>
      </c>
      <c r="CL3" s="247"/>
      <c r="CM3" s="247"/>
      <c r="CN3" s="248"/>
      <c r="CO3" s="246" t="str">
        <f>'20'!CO3</f>
        <v>Conoce y actúa de acuerdo con el código de ética de una institución reconocida en el campo de la Química.</v>
      </c>
      <c r="CP3" s="247"/>
      <c r="CQ3" s="247"/>
      <c r="CR3" s="248"/>
      <c r="CS3" s="246" t="str">
        <f>'20'!CS3</f>
        <v>Reconoce el impacto de la Química en el progreso de la sociedad y el bienestar de las personas.</v>
      </c>
      <c r="CT3" s="247"/>
      <c r="CU3" s="247"/>
      <c r="CV3" s="248"/>
      <c r="CW3" s="246" t="str">
        <f>'20'!CW3</f>
        <v>Valora la importancia de la Química en la creación e innovación del conocimiento, y su impacto en la economía y el desarrollo sostenible.</v>
      </c>
      <c r="CX3" s="247"/>
      <c r="CY3" s="247"/>
      <c r="CZ3" s="248"/>
      <c r="DA3" s="246" t="str">
        <f>'20'!DA3</f>
        <v>Comprende el papel de la Química en la prevención de riesgos y la mitigación de problemas socioambientales.</v>
      </c>
      <c r="DB3" s="247"/>
      <c r="DC3" s="247"/>
      <c r="DD3" s="248"/>
      <c r="DE3" s="246" t="str">
        <f>'20'!DE3</f>
        <v>Puede desempeñarse como líder o miembro activo de un equipo de trabajo aportando con iniciativa para lograr los objetivos y resultados propuestos.</v>
      </c>
      <c r="DF3" s="247"/>
      <c r="DG3" s="247"/>
      <c r="DH3" s="248"/>
      <c r="DI3" s="246" t="str">
        <f>'20'!DI3</f>
        <v>Propone y acepta ideas que conduzcan al logro de objetivos y resultados.</v>
      </c>
      <c r="DJ3" s="247"/>
      <c r="DK3" s="247"/>
      <c r="DL3" s="248"/>
      <c r="DM3" s="246" t="str">
        <f>'20'!DM3</f>
        <v>Valora las diferencias de opinión, es tolerante y respeta los acuerdos.</v>
      </c>
      <c r="DN3" s="247"/>
      <c r="DO3" s="247"/>
      <c r="DP3" s="248"/>
      <c r="DQ3" s="246" t="str">
        <f>'20'!DQ3</f>
        <v>Determina el alcance, objetivos y restricciones de un proyecto, planifica y propone estrategias para su desarrollo.</v>
      </c>
      <c r="DR3" s="247"/>
      <c r="DS3" s="247"/>
      <c r="DT3" s="248"/>
      <c r="DU3" s="246" t="str">
        <f>'20'!DU3</f>
        <v>Identifica las actividades de un proyecto y las prioriza para elaborar cronogramas de ejecución.</v>
      </c>
      <c r="DV3" s="247"/>
      <c r="DW3" s="247"/>
      <c r="DX3" s="248"/>
      <c r="DY3" s="246" t="str">
        <f>'20'!DY3</f>
        <v>Identifica los recursos necesarios para desarrollar un proyecto y asegurar su ejecución.</v>
      </c>
      <c r="DZ3" s="247"/>
      <c r="EA3" s="247"/>
      <c r="EB3" s="248"/>
      <c r="EC3" s="246" t="str">
        <f>'20'!EC3</f>
        <v>Identifica los riesgos e incertidumbres que afectan a un proyecto y propone acciones para evitar o mitigar sus efectos.</v>
      </c>
      <c r="ED3" s="247"/>
      <c r="EE3" s="247"/>
      <c r="EF3" s="248"/>
      <c r="EG3" s="260" t="s">
        <v>6</v>
      </c>
      <c r="EH3" s="260"/>
      <c r="EI3" s="260"/>
      <c r="EJ3" s="260"/>
      <c r="EK3" s="260" t="s">
        <v>7</v>
      </c>
      <c r="EL3" s="260"/>
      <c r="EM3" s="260"/>
      <c r="EN3" s="260"/>
      <c r="EO3" s="260" t="s">
        <v>8</v>
      </c>
      <c r="EP3" s="260"/>
      <c r="EQ3" s="260"/>
      <c r="ER3" s="260"/>
      <c r="ES3" s="260" t="s">
        <v>9</v>
      </c>
      <c r="ET3" s="260"/>
      <c r="EU3" s="260"/>
      <c r="EV3" s="260"/>
      <c r="EW3" s="260" t="s">
        <v>10</v>
      </c>
      <c r="EX3" s="260"/>
      <c r="EY3" s="260"/>
      <c r="EZ3" s="260"/>
      <c r="FA3" s="260" t="s">
        <v>11</v>
      </c>
      <c r="FB3" s="260"/>
      <c r="FC3" s="260"/>
      <c r="FD3" s="260"/>
      <c r="FE3" s="260" t="s">
        <v>12</v>
      </c>
      <c r="FF3" s="260"/>
      <c r="FG3" s="260"/>
      <c r="FH3" s="260"/>
      <c r="FI3" s="260" t="s">
        <v>13</v>
      </c>
      <c r="FJ3" s="260"/>
      <c r="FK3" s="260"/>
      <c r="FL3" s="260"/>
    </row>
    <row r="4" spans="2:168" hidden="1" x14ac:dyDescent="0.25">
      <c r="B4" s="263" t="s">
        <v>0</v>
      </c>
      <c r="C4" s="195" t="s">
        <v>3</v>
      </c>
      <c r="D4" s="43" t="s">
        <v>163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5"/>
      <c r="D5" s="43" t="s">
        <v>15</v>
      </c>
      <c r="E5" s="45" t="str">
        <f>IFERROR('20'!E5,"")</f>
        <v/>
      </c>
      <c r="F5" s="45" t="str">
        <f>IFERROR('20'!F5,"")</f>
        <v/>
      </c>
      <c r="G5" s="45" t="str">
        <f>IFERROR('20'!G5,"")</f>
        <v/>
      </c>
      <c r="H5" s="45" t="str">
        <f>IFERROR('20'!H5,"")</f>
        <v/>
      </c>
      <c r="I5" s="45" t="str">
        <f>IFERROR('20'!I5,"")</f>
        <v/>
      </c>
      <c r="J5" s="45" t="str">
        <f>IFERROR('20'!J5,"")</f>
        <v/>
      </c>
      <c r="K5" s="45" t="str">
        <f>IFERROR('20'!K5,"")</f>
        <v/>
      </c>
      <c r="L5" s="45" t="str">
        <f>IFERROR('20'!L5,"")</f>
        <v/>
      </c>
      <c r="M5" s="45" t="str">
        <f>IFERROR('20'!M5,"")</f>
        <v/>
      </c>
      <c r="N5" s="45" t="str">
        <f>IFERROR('20'!N5,"")</f>
        <v/>
      </c>
      <c r="O5" s="45" t="str">
        <f>IFERROR('20'!O5,"")</f>
        <v/>
      </c>
      <c r="P5" s="45" t="str">
        <f>IFERROR('20'!P5,"")</f>
        <v/>
      </c>
      <c r="Q5" s="45" t="str">
        <f>IFERROR('20'!Q5,"")</f>
        <v/>
      </c>
      <c r="R5" s="45" t="str">
        <f>IFERROR('20'!R5,"")</f>
        <v/>
      </c>
      <c r="S5" s="45" t="str">
        <f>IFERROR('20'!S5,"")</f>
        <v/>
      </c>
      <c r="T5" s="45" t="str">
        <f>IFERROR('20'!T5,"")</f>
        <v/>
      </c>
      <c r="U5" s="45" t="str">
        <f>IFERROR('20'!U5,"")</f>
        <v/>
      </c>
      <c r="V5" s="45" t="str">
        <f>IFERROR('20'!V5,"")</f>
        <v/>
      </c>
      <c r="W5" s="45" t="str">
        <f>IFERROR('20'!W5,"")</f>
        <v/>
      </c>
      <c r="X5" s="45" t="str">
        <f>IFERROR('20'!X5,"")</f>
        <v/>
      </c>
      <c r="Y5" s="45" t="str">
        <f>IFERROR('20'!Y5,"")</f>
        <v/>
      </c>
      <c r="Z5" s="45" t="str">
        <f>IFERROR('20'!Z5,"")</f>
        <v/>
      </c>
      <c r="AA5" s="45" t="str">
        <f>IFERROR('20'!AA5,"")</f>
        <v/>
      </c>
      <c r="AB5" s="45" t="str">
        <f>IFERROR('20'!AB5,"")</f>
        <v/>
      </c>
      <c r="AC5" s="45" t="str">
        <f>IFERROR('20'!AC5,"")</f>
        <v/>
      </c>
      <c r="AD5" s="45" t="str">
        <f>IFERROR('20'!AD5,"")</f>
        <v/>
      </c>
      <c r="AE5" s="45" t="str">
        <f>IFERROR('20'!AE5,"")</f>
        <v/>
      </c>
      <c r="AF5" s="45" t="str">
        <f>IFERROR('20'!AF5,"")</f>
        <v/>
      </c>
      <c r="AG5" s="45" t="str">
        <f>IFERROR('20'!AG5,"")</f>
        <v/>
      </c>
      <c r="AH5" s="45" t="str">
        <f>IFERROR('20'!AH5,"")</f>
        <v/>
      </c>
      <c r="AI5" s="45" t="str">
        <f>IFERROR('20'!AI5,"")</f>
        <v/>
      </c>
      <c r="AJ5" s="45" t="str">
        <f>IFERROR('20'!AJ5,"")</f>
        <v/>
      </c>
      <c r="AK5" s="45" t="str">
        <f>IFERROR('20'!AK5,"")</f>
        <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
      </c>
      <c r="BR5" s="45" t="str">
        <f>IFERROR('20'!BR5,"")</f>
        <v/>
      </c>
      <c r="BS5" s="45" t="str">
        <f>IFERROR('20'!BS5,"")</f>
        <v/>
      </c>
      <c r="BT5" s="45" t="str">
        <f>IFERROR('20'!BT5,"")</f>
        <v/>
      </c>
      <c r="BU5" s="45" t="str">
        <f>IFERROR('20'!BU5,"")</f>
        <v/>
      </c>
      <c r="BV5" s="45" t="str">
        <f>IFERROR('20'!BV5,"")</f>
        <v/>
      </c>
      <c r="BW5" s="45" t="str">
        <f>IFERROR('20'!BW5,"")</f>
        <v/>
      </c>
      <c r="BX5" s="45" t="str">
        <f>IFERROR('20'!BX5,"")</f>
        <v/>
      </c>
      <c r="BY5" s="45" t="str">
        <f>IFERROR('20'!BY5,"")</f>
        <v/>
      </c>
      <c r="BZ5" s="45" t="str">
        <f>IFERROR('20'!BZ5,"")</f>
        <v/>
      </c>
      <c r="CA5" s="45" t="str">
        <f>IFERROR('20'!CA5,"")</f>
        <v/>
      </c>
      <c r="CB5" s="45" t="str">
        <f>IFERROR('20'!CB5,"")</f>
        <v/>
      </c>
      <c r="CC5" s="45" t="str">
        <f>IFERROR('20'!CC5,"")</f>
        <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
      </c>
      <c r="CP5" s="45" t="str">
        <f>IFERROR('20'!CP5,"")</f>
        <v/>
      </c>
      <c r="CQ5" s="45" t="str">
        <f>IFERROR('20'!CQ5,"")</f>
        <v/>
      </c>
      <c r="CR5" s="45" t="str">
        <f>IFERROR('20'!CR5,"")</f>
        <v/>
      </c>
      <c r="CS5" s="45" t="str">
        <f>IFERROR('20'!CS5,"")</f>
        <v/>
      </c>
      <c r="CT5" s="45" t="str">
        <f>IFERROR('20'!CT5,"")</f>
        <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3"/>
      <c r="C6" s="195"/>
      <c r="D6" s="43" t="s">
        <v>16</v>
      </c>
      <c r="E6" s="45" t="str">
        <f>IFERROR('20'!E6,"")</f>
        <v/>
      </c>
      <c r="F6" s="45" t="str">
        <f>IFERROR('20'!F6,"")</f>
        <v/>
      </c>
      <c r="G6" s="45" t="str">
        <f>IFERROR('20'!G6,"")</f>
        <v/>
      </c>
      <c r="H6" s="45" t="str">
        <f>IFERROR('20'!H6,"")</f>
        <v/>
      </c>
      <c r="I6" s="45" t="str">
        <f>IFERROR('20'!I6,"")</f>
        <v/>
      </c>
      <c r="J6" s="45" t="str">
        <f>IFERROR('20'!J6,"")</f>
        <v/>
      </c>
      <c r="K6" s="45" t="str">
        <f>IFERROR('20'!K6,"")</f>
        <v/>
      </c>
      <c r="L6" s="45" t="str">
        <f>IFERROR('20'!L6,"")</f>
        <v/>
      </c>
      <c r="M6" s="45" t="str">
        <f>IFERROR('20'!M6,"")</f>
        <v/>
      </c>
      <c r="N6" s="45" t="str">
        <f>IFERROR('20'!N6,"")</f>
        <v/>
      </c>
      <c r="O6" s="45" t="str">
        <f>IFERROR('20'!O6,"")</f>
        <v/>
      </c>
      <c r="P6" s="45" t="str">
        <f>IFERROR('20'!P6,"")</f>
        <v/>
      </c>
      <c r="Q6" s="45" t="str">
        <f>IFERROR('20'!Q6,"")</f>
        <v/>
      </c>
      <c r="R6" s="45" t="str">
        <f>IFERROR('20'!R6,"")</f>
        <v/>
      </c>
      <c r="S6" s="45" t="str">
        <f>IFERROR('20'!S6,"")</f>
        <v/>
      </c>
      <c r="T6" s="45" t="str">
        <f>IFERROR('20'!T6,"")</f>
        <v/>
      </c>
      <c r="U6" s="45" t="str">
        <f>IFERROR('20'!U6,"")</f>
        <v/>
      </c>
      <c r="V6" s="45" t="str">
        <f>IFERROR('20'!V6,"")</f>
        <v/>
      </c>
      <c r="W6" s="45" t="str">
        <f>IFERROR('20'!W6,"")</f>
        <v/>
      </c>
      <c r="X6" s="45" t="str">
        <f>IFERROR('20'!X6,"")</f>
        <v/>
      </c>
      <c r="Y6" s="45" t="str">
        <f>IFERROR('20'!Y6,"")</f>
        <v/>
      </c>
      <c r="Z6" s="45" t="str">
        <f>IFERROR('20'!Z6,"")</f>
        <v/>
      </c>
      <c r="AA6" s="45" t="str">
        <f>IFERROR('20'!AA6,"")</f>
        <v/>
      </c>
      <c r="AB6" s="45" t="str">
        <f>IFERROR('20'!AB6,"")</f>
        <v/>
      </c>
      <c r="AC6" s="45" t="str">
        <f>IFERROR('20'!AC6,"")</f>
        <v/>
      </c>
      <c r="AD6" s="45" t="str">
        <f>IFERROR('20'!AD6,"")</f>
        <v/>
      </c>
      <c r="AE6" s="45" t="str">
        <f>IFERROR('20'!AE6,"")</f>
        <v/>
      </c>
      <c r="AF6" s="45" t="str">
        <f>IFERROR('20'!AF6,"")</f>
        <v/>
      </c>
      <c r="AG6" s="45" t="str">
        <f>IFERROR('20'!AG6,"")</f>
        <v/>
      </c>
      <c r="AH6" s="45" t="str">
        <f>IFERROR('20'!AH6,"")</f>
        <v/>
      </c>
      <c r="AI6" s="45" t="str">
        <f>IFERROR('20'!AI6,"")</f>
        <v/>
      </c>
      <c r="AJ6" s="45" t="str">
        <f>IFERROR('20'!AJ6,"")</f>
        <v/>
      </c>
      <c r="AK6" s="45" t="str">
        <f>IFERROR('20'!AK6,"")</f>
        <v/>
      </c>
      <c r="AL6" s="45" t="str">
        <f>IFERROR('20'!AL6,"")</f>
        <v/>
      </c>
      <c r="AM6" s="45" t="str">
        <f>IFERROR('20'!AM6,"")</f>
        <v/>
      </c>
      <c r="AN6" s="45" t="str">
        <f>IFERROR('20'!AN6,"")</f>
        <v/>
      </c>
      <c r="AO6" s="45" t="str">
        <f>IFERROR('20'!AO6,"")</f>
        <v/>
      </c>
      <c r="AP6" s="45" t="str">
        <f>IFERROR('20'!AP6,"")</f>
        <v/>
      </c>
      <c r="AQ6" s="45" t="str">
        <f>IFERROR('20'!AQ6,"")</f>
        <v/>
      </c>
      <c r="AR6" s="45" t="str">
        <f>IFERROR('20'!AR6,"")</f>
        <v/>
      </c>
      <c r="AS6" s="45" t="str">
        <f>IFERROR('20'!AS6,"")</f>
        <v/>
      </c>
      <c r="AT6" s="45" t="str">
        <f>IFERROR('20'!AT6,"")</f>
        <v/>
      </c>
      <c r="AU6" s="45" t="str">
        <f>IFERROR('20'!AU6,"")</f>
        <v/>
      </c>
      <c r="AV6" s="45" t="str">
        <f>IFERROR('20'!AV6,"")</f>
        <v/>
      </c>
      <c r="AW6" s="45" t="str">
        <f>IFERROR('20'!AW6,"")</f>
        <v/>
      </c>
      <c r="AX6" s="45" t="str">
        <f>IFERROR('20'!AX6,"")</f>
        <v/>
      </c>
      <c r="AY6" s="45" t="str">
        <f>IFERROR('20'!AY6,"")</f>
        <v/>
      </c>
      <c r="AZ6" s="45" t="str">
        <f>IFERROR('20'!AZ6,"")</f>
        <v/>
      </c>
      <c r="BA6" s="45" t="str">
        <f>IFERROR('20'!BA6,"")</f>
        <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t="str">
        <f>IFERROR('20'!BQ6,"")</f>
        <v/>
      </c>
      <c r="BR6" s="45" t="str">
        <f>IFERROR('20'!BR6,"")</f>
        <v/>
      </c>
      <c r="BS6" s="45" t="str">
        <f>IFERROR('20'!BS6,"")</f>
        <v/>
      </c>
      <c r="BT6" s="45" t="str">
        <f>IFERROR('20'!BT6,"")</f>
        <v/>
      </c>
      <c r="BU6" s="45" t="str">
        <f>IFERROR('20'!BU6,"")</f>
        <v/>
      </c>
      <c r="BV6" s="45" t="str">
        <f>IFERROR('20'!BV6,"")</f>
        <v/>
      </c>
      <c r="BW6" s="45" t="str">
        <f>IFERROR('20'!BW6,"")</f>
        <v/>
      </c>
      <c r="BX6" s="45" t="str">
        <f>IFERROR('20'!BX6,"")</f>
        <v/>
      </c>
      <c r="BY6" s="45" t="str">
        <f>IFERROR('20'!BY6,"")</f>
        <v/>
      </c>
      <c r="BZ6" s="45" t="str">
        <f>IFERROR('20'!BZ6,"")</f>
        <v/>
      </c>
      <c r="CA6" s="45" t="str">
        <f>IFERROR('20'!CA6,"")</f>
        <v/>
      </c>
      <c r="CB6" s="45" t="str">
        <f>IFERROR('20'!CB6,"")</f>
        <v/>
      </c>
      <c r="CC6" s="45" t="str">
        <f>IFERROR('20'!CC6,"")</f>
        <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t="str">
        <f>IFERROR('20'!CO6,"")</f>
        <v/>
      </c>
      <c r="CP6" s="45" t="str">
        <f>IFERROR('20'!CP6,"")</f>
        <v/>
      </c>
      <c r="CQ6" s="45" t="str">
        <f>IFERROR('20'!CQ6,"")</f>
        <v/>
      </c>
      <c r="CR6" s="45" t="str">
        <f>IFERROR('20'!CR6,"")</f>
        <v/>
      </c>
      <c r="CS6" s="45" t="str">
        <f>IFERROR('20'!CS6,"")</f>
        <v/>
      </c>
      <c r="CT6" s="45" t="str">
        <f>IFERROR('20'!CT6,"")</f>
        <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e" vm="2">
        <f>IF(ISBLANK('Nota de Estudiantes'!B7),"",'Nota de Estudiantes'!B7)</f>
        <v>#VALUE!</v>
      </c>
      <c r="C7" s="46" t="str">
        <f>IF(ISBLANK('Nota de Estudiantes'!C7),"",'Nota de Estudiantes'!C7)</f>
        <v/>
      </c>
      <c r="D7" s="42" t="str">
        <f>IF(ISBLANK('Nota de Estudiantes'!D7),"",'Nota de Estudiantes'!D7)</f>
        <v/>
      </c>
      <c r="E7" s="58" t="str">
        <f>IF(AND('20'!E7&lt;&gt;"",'20'!E7&lt;&gt;"Falta"),'20'!E7/20,"")</f>
        <v/>
      </c>
      <c r="F7" s="58" t="str">
        <f>IF(AND('20'!F7&lt;&gt;"",'20'!F7&lt;&gt;"Falta"),'20'!F7/20,"")</f>
        <v/>
      </c>
      <c r="G7" s="58" t="str">
        <f>IF(AND('20'!G7&lt;&gt;"",'20'!G7&lt;&gt;"Falta"),'20'!G7/20,"")</f>
        <v/>
      </c>
      <c r="H7" s="58" t="str">
        <f>IF(AND('20'!H7&lt;&gt;"",'20'!H7&lt;&gt;"Falta"),'20'!H7/20,"")</f>
        <v/>
      </c>
      <c r="I7" s="58" t="str">
        <f>IF(AND('20'!I7&lt;&gt;"",'20'!I7&lt;&gt;"Falta"),'20'!I7/20,"")</f>
        <v/>
      </c>
      <c r="J7" s="58" t="str">
        <f>IF(AND('20'!J7&lt;&gt;"",'20'!J7&lt;&gt;"Falta"),'20'!J7/20,"")</f>
        <v/>
      </c>
      <c r="K7" s="58" t="str">
        <f>IF(AND('20'!K7&lt;&gt;"",'20'!K7&lt;&gt;"Falta"),'20'!K7/20,"")</f>
        <v/>
      </c>
      <c r="L7" s="58" t="str">
        <f>IF(AND('20'!L7&lt;&gt;"",'20'!L7&lt;&gt;"Falta"),'20'!L7/20,"")</f>
        <v/>
      </c>
      <c r="M7" s="58" t="str">
        <f>IF(AND('20'!M7&lt;&gt;"",'20'!M7&lt;&gt;"Falta"),'20'!M7/20,"")</f>
        <v/>
      </c>
      <c r="N7" s="58" t="str">
        <f>IF(AND('20'!N7&lt;&gt;"",'20'!N7&lt;&gt;"Falta"),'20'!N7/20,"")</f>
        <v/>
      </c>
      <c r="O7" s="58" t="str">
        <f>IF(AND('20'!O7&lt;&gt;"",'20'!O7&lt;&gt;"Falta"),'20'!O7/20,"")</f>
        <v/>
      </c>
      <c r="P7" s="58" t="str">
        <f>IF(AND('20'!P7&lt;&gt;"",'20'!P7&lt;&gt;"Falta"),'20'!P7/20,"")</f>
        <v/>
      </c>
      <c r="Q7" s="58" t="str">
        <f>IF(AND('20'!Q7&lt;&gt;"",'20'!Q7&lt;&gt;"Falta"),'20'!Q7/20,"")</f>
        <v/>
      </c>
      <c r="R7" s="58" t="str">
        <f>IF(AND('20'!R7&lt;&gt;"",'20'!R7&lt;&gt;"Falta"),'20'!R7/20,"")</f>
        <v/>
      </c>
      <c r="S7" s="58" t="str">
        <f>IF(AND('20'!S7&lt;&gt;"",'20'!S7&lt;&gt;"Falta"),'20'!S7/20,"")</f>
        <v/>
      </c>
      <c r="T7" s="58" t="str">
        <f>IF(AND('20'!T7&lt;&gt;"",'20'!T7&lt;&gt;"Falta"),'20'!T7/20,"")</f>
        <v/>
      </c>
      <c r="U7" s="58" t="str">
        <f>IF(AND('20'!U7&lt;&gt;"",'20'!U7&lt;&gt;"Falta"),'20'!U7/20,"")</f>
        <v/>
      </c>
      <c r="V7" s="58" t="str">
        <f>IF(AND('20'!V7&lt;&gt;"",'20'!V7&lt;&gt;"Falta"),'20'!V7/20,"")</f>
        <v/>
      </c>
      <c r="W7" s="58" t="str">
        <f>IF(AND('20'!W7&lt;&gt;"",'20'!W7&lt;&gt;"Falta"),'20'!W7/20,"")</f>
        <v/>
      </c>
      <c r="X7" s="58" t="str">
        <f>IF(AND('20'!X7&lt;&gt;"",'20'!X7&lt;&gt;"Falta"),'20'!X7/20,"")</f>
        <v/>
      </c>
      <c r="Y7" s="58" t="str">
        <f>IF(AND('20'!Y7&lt;&gt;"",'20'!Y7&lt;&gt;"Falta"),'20'!Y7/20,"")</f>
        <v/>
      </c>
      <c r="Z7" s="58" t="str">
        <f>IF(AND('20'!Z7&lt;&gt;"",'20'!Z7&lt;&gt;"Falta"),'20'!Z7/20,"")</f>
        <v/>
      </c>
      <c r="AA7" s="58" t="str">
        <f>IF(AND('20'!AA7&lt;&gt;"",'20'!AA7&lt;&gt;"Falta"),'20'!AA7/20,"")</f>
        <v/>
      </c>
      <c r="AB7" s="58" t="str">
        <f>IF(AND('20'!AB7&lt;&gt;"",'20'!AB7&lt;&gt;"Falta"),'20'!AB7/20,"")</f>
        <v/>
      </c>
      <c r="AC7" s="58" t="str">
        <f>IF(AND('20'!AC7&lt;&gt;"",'20'!AC7&lt;&gt;"Falta"),'20'!AC7/20,"")</f>
        <v/>
      </c>
      <c r="AD7" s="58" t="str">
        <f>IF(AND('20'!AD7&lt;&gt;"",'20'!AD7&lt;&gt;"Falta"),'20'!AD7/20,"")</f>
        <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t="str">
        <f>IF(AND('20'!AK7&lt;&gt;"",'20'!AK7&lt;&gt;"Falta"),'20'!AK7/20,"")</f>
        <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t="str">
        <f>IF(AND('20'!AS7&lt;&gt;"",'20'!AS7&lt;&gt;"Falta"),'20'!AS7/20,"")</f>
        <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t="str">
        <f>IF(AND('20'!BA7&lt;&gt;"",'20'!BA7&lt;&gt;"Falta"),'20'!BA7/20,"")</f>
        <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t="str">
        <f>IF(AND('20'!BQ7&lt;&gt;"",'20'!BQ7&lt;&gt;"Falta"),'20'!BQ7/20,"")</f>
        <v/>
      </c>
      <c r="BR7" s="58" t="str">
        <f>IF(AND('20'!BR7&lt;&gt;"",'20'!BR7&lt;&gt;"Falta"),'20'!BR7/20,"")</f>
        <v/>
      </c>
      <c r="BS7" s="58" t="str">
        <f>IF(AND('20'!BS7&lt;&gt;"",'20'!BS7&lt;&gt;"Falta"),'20'!BS7/20,"")</f>
        <v/>
      </c>
      <c r="BT7" s="58" t="str">
        <f>IF(AND('20'!BT7&lt;&gt;"",'20'!BT7&lt;&gt;"Falta"),'20'!BT7/20,"")</f>
        <v/>
      </c>
      <c r="BU7" s="58" t="str">
        <f>IF(AND('20'!BU7&lt;&gt;"",'20'!BU7&lt;&gt;"Falta"),'20'!BU7/20,"")</f>
        <v/>
      </c>
      <c r="BV7" s="58" t="str">
        <f>IF(AND('20'!BV7&lt;&gt;"",'20'!BV7&lt;&gt;"Falta"),'20'!BV7/20,"")</f>
        <v/>
      </c>
      <c r="BW7" s="58" t="str">
        <f>IF(AND('20'!BW7&lt;&gt;"",'20'!BW7&lt;&gt;"Falta"),'20'!BW7/20,"")</f>
        <v/>
      </c>
      <c r="BX7" s="58" t="str">
        <f>IF(AND('20'!BX7&lt;&gt;"",'20'!BX7&lt;&gt;"Falta"),'20'!BX7/20,"")</f>
        <v/>
      </c>
      <c r="BY7" s="58" t="str">
        <f>IF(AND('20'!BY7&lt;&gt;"",'20'!BY7&lt;&gt;"Falta"),'20'!BY7/20,"")</f>
        <v/>
      </c>
      <c r="BZ7" s="58" t="str">
        <f>IF(AND('20'!BZ7&lt;&gt;"",'20'!BZ7&lt;&gt;"Falta"),'20'!BZ7/20,"")</f>
        <v/>
      </c>
      <c r="CA7" s="58" t="str">
        <f>IF(AND('20'!CA7&lt;&gt;"",'20'!CA7&lt;&gt;"Falta"),'20'!CA7/20,"")</f>
        <v/>
      </c>
      <c r="CB7" s="58" t="str">
        <f>IF(AND('20'!CB7&lt;&gt;"",'20'!CB7&lt;&gt;"Falta"),'20'!CB7/20,"")</f>
        <v/>
      </c>
      <c r="CC7" s="58" t="str">
        <f>IF(AND('20'!CC7&lt;&gt;"",'20'!CC7&lt;&gt;"Falta"),'20'!CC7/20,"")</f>
        <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t="str">
        <f>IF(AND('20'!CO7&lt;&gt;"",'20'!CO7&lt;&gt;"Falta"),'20'!CO7/20,"")</f>
        <v/>
      </c>
      <c r="CP7" s="58" t="str">
        <f>IF(AND('20'!CP7&lt;&gt;"",'20'!CP7&lt;&gt;"Falta"),'20'!CP7/20,"")</f>
        <v/>
      </c>
      <c r="CQ7" s="58" t="str">
        <f>IF(AND('20'!CQ7&lt;&gt;"",'20'!CQ7&lt;&gt;"Falta"),'20'!CQ7/20,"")</f>
        <v/>
      </c>
      <c r="CR7" s="58" t="str">
        <f>IF(AND('20'!CR7&lt;&gt;"",'20'!CR7&lt;&gt;"Falta"),'20'!CR7/20,"")</f>
        <v/>
      </c>
      <c r="CS7" s="58" t="str">
        <f>IF(AND('20'!CS7&lt;&gt;"",'20'!CS7&lt;&gt;"Falta"),'20'!CS7/20,"")</f>
        <v/>
      </c>
      <c r="CT7" s="58" t="str">
        <f>IF(AND('20'!CT7&lt;&gt;"",'20'!CT7&lt;&gt;"Falta"),'20'!CT7/20,"")</f>
        <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
      </c>
      <c r="C8" s="46" t="str">
        <f>IF(ISBLANK('Nota de Estudiantes'!C8),"",'Nota de Estudiantes'!C8)</f>
        <v/>
      </c>
      <c r="D8" s="42" t="str">
        <f>IF(ISBLANK('Nota de Estudiantes'!D8),"",'Nota de Estudiantes'!D8)</f>
        <v/>
      </c>
      <c r="E8" s="58" t="str">
        <f>IF(AND('20'!E8&lt;&gt;"",'20'!E8&lt;&gt;"Falta"),'20'!E8/20,"")</f>
        <v/>
      </c>
      <c r="F8" s="58" t="str">
        <f>IF(AND('20'!F8&lt;&gt;"",'20'!F8&lt;&gt;"Falta"),'20'!F8/20,"")</f>
        <v/>
      </c>
      <c r="G8" s="58" t="str">
        <f>IF(AND('20'!G8&lt;&gt;"",'20'!G8&lt;&gt;"Falta"),'20'!G8/20,"")</f>
        <v/>
      </c>
      <c r="H8" s="58" t="str">
        <f>IF(AND('20'!H8&lt;&gt;"",'20'!H8&lt;&gt;"Falta"),'20'!H8/20,"")</f>
        <v/>
      </c>
      <c r="I8" s="58" t="str">
        <f>IF(AND('20'!I8&lt;&gt;"",'20'!I8&lt;&gt;"Falta"),'20'!I8/20,"")</f>
        <v/>
      </c>
      <c r="J8" s="58" t="str">
        <f>IF(AND('20'!J8&lt;&gt;"",'20'!J8&lt;&gt;"Falta"),'20'!J8/20,"")</f>
        <v/>
      </c>
      <c r="K8" s="58" t="str">
        <f>IF(AND('20'!K8&lt;&gt;"",'20'!K8&lt;&gt;"Falta"),'20'!K8/20,"")</f>
        <v/>
      </c>
      <c r="L8" s="58" t="str">
        <f>IF(AND('20'!L8&lt;&gt;"",'20'!L8&lt;&gt;"Falta"),'20'!L8/20,"")</f>
        <v/>
      </c>
      <c r="M8" s="58" t="str">
        <f>IF(AND('20'!M8&lt;&gt;"",'20'!M8&lt;&gt;"Falta"),'20'!M8/20,"")</f>
        <v/>
      </c>
      <c r="N8" s="58" t="str">
        <f>IF(AND('20'!N8&lt;&gt;"",'20'!N8&lt;&gt;"Falta"),'20'!N8/20,"")</f>
        <v/>
      </c>
      <c r="O8" s="58" t="str">
        <f>IF(AND('20'!O8&lt;&gt;"",'20'!O8&lt;&gt;"Falta"),'20'!O8/20,"")</f>
        <v/>
      </c>
      <c r="P8" s="58" t="str">
        <f>IF(AND('20'!P8&lt;&gt;"",'20'!P8&lt;&gt;"Falta"),'20'!P8/20,"")</f>
        <v/>
      </c>
      <c r="Q8" s="58" t="str">
        <f>IF(AND('20'!Q8&lt;&gt;"",'20'!Q8&lt;&gt;"Falta"),'20'!Q8/20,"")</f>
        <v/>
      </c>
      <c r="R8" s="58" t="str">
        <f>IF(AND('20'!R8&lt;&gt;"",'20'!R8&lt;&gt;"Falta"),'20'!R8/20,"")</f>
        <v/>
      </c>
      <c r="S8" s="58" t="str">
        <f>IF(AND('20'!S8&lt;&gt;"",'20'!S8&lt;&gt;"Falta"),'20'!S8/20,"")</f>
        <v/>
      </c>
      <c r="T8" s="58" t="str">
        <f>IF(AND('20'!T8&lt;&gt;"",'20'!T8&lt;&gt;"Falta"),'20'!T8/20,"")</f>
        <v/>
      </c>
      <c r="U8" s="58" t="str">
        <f>IF(AND('20'!U8&lt;&gt;"",'20'!U8&lt;&gt;"Falta"),'20'!U8/20,"")</f>
        <v/>
      </c>
      <c r="V8" s="58" t="str">
        <f>IF(AND('20'!V8&lt;&gt;"",'20'!V8&lt;&gt;"Falta"),'20'!V8/20,"")</f>
        <v/>
      </c>
      <c r="W8" s="58" t="str">
        <f>IF(AND('20'!W8&lt;&gt;"",'20'!W8&lt;&gt;"Falta"),'20'!W8/20,"")</f>
        <v/>
      </c>
      <c r="X8" s="58" t="str">
        <f>IF(AND('20'!X8&lt;&gt;"",'20'!X8&lt;&gt;"Falta"),'20'!X8/20,"")</f>
        <v/>
      </c>
      <c r="Y8" s="58" t="str">
        <f>IF(AND('20'!Y8&lt;&gt;"",'20'!Y8&lt;&gt;"Falta"),'20'!Y8/20,"")</f>
        <v/>
      </c>
      <c r="Z8" s="58" t="str">
        <f>IF(AND('20'!Z8&lt;&gt;"",'20'!Z8&lt;&gt;"Falta"),'20'!Z8/20,"")</f>
        <v/>
      </c>
      <c r="AA8" s="58" t="str">
        <f>IF(AND('20'!AA8&lt;&gt;"",'20'!AA8&lt;&gt;"Falta"),'20'!AA8/20,"")</f>
        <v/>
      </c>
      <c r="AB8" s="58" t="str">
        <f>IF(AND('20'!AB8&lt;&gt;"",'20'!AB8&lt;&gt;"Falta"),'20'!AB8/20,"")</f>
        <v/>
      </c>
      <c r="AC8" s="58" t="str">
        <f>IF(AND('20'!AC8&lt;&gt;"",'20'!AC8&lt;&gt;"Falta"),'20'!AC8/20,"")</f>
        <v/>
      </c>
      <c r="AD8" s="58" t="str">
        <f>IF(AND('20'!AD8&lt;&gt;"",'20'!AD8&lt;&gt;"Falta"),'20'!AD8/20,"")</f>
        <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t="str">
        <f>IF(AND('20'!AK8&lt;&gt;"",'20'!AK8&lt;&gt;"Falta"),'20'!AK8/20,"")</f>
        <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t="str">
        <f>IF(AND('20'!AS8&lt;&gt;"",'20'!AS8&lt;&gt;"Falta"),'20'!AS8/20,"")</f>
        <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t="str">
        <f>IF(AND('20'!BA8&lt;&gt;"",'20'!BA8&lt;&gt;"Falta"),'20'!BA8/20,"")</f>
        <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t="str">
        <f>IF(AND('20'!BQ8&lt;&gt;"",'20'!BQ8&lt;&gt;"Falta"),'20'!BQ8/20,"")</f>
        <v/>
      </c>
      <c r="BR8" s="58" t="str">
        <f>IF(AND('20'!BR8&lt;&gt;"",'20'!BR8&lt;&gt;"Falta"),'20'!BR8/20,"")</f>
        <v/>
      </c>
      <c r="BS8" s="58" t="str">
        <f>IF(AND('20'!BS8&lt;&gt;"",'20'!BS8&lt;&gt;"Falta"),'20'!BS8/20,"")</f>
        <v/>
      </c>
      <c r="BT8" s="58" t="str">
        <f>IF(AND('20'!BT8&lt;&gt;"",'20'!BT8&lt;&gt;"Falta"),'20'!BT8/20,"")</f>
        <v/>
      </c>
      <c r="BU8" s="58" t="str">
        <f>IF(AND('20'!BU8&lt;&gt;"",'20'!BU8&lt;&gt;"Falta"),'20'!BU8/20,"")</f>
        <v/>
      </c>
      <c r="BV8" s="58" t="str">
        <f>IF(AND('20'!BV8&lt;&gt;"",'20'!BV8&lt;&gt;"Falta"),'20'!BV8/20,"")</f>
        <v/>
      </c>
      <c r="BW8" s="58" t="str">
        <f>IF(AND('20'!BW8&lt;&gt;"",'20'!BW8&lt;&gt;"Falta"),'20'!BW8/20,"")</f>
        <v/>
      </c>
      <c r="BX8" s="58" t="str">
        <f>IF(AND('20'!BX8&lt;&gt;"",'20'!BX8&lt;&gt;"Falta"),'20'!BX8/20,"")</f>
        <v/>
      </c>
      <c r="BY8" s="58" t="str">
        <f>IF(AND('20'!BY8&lt;&gt;"",'20'!BY8&lt;&gt;"Falta"),'20'!BY8/20,"")</f>
        <v/>
      </c>
      <c r="BZ8" s="58" t="str">
        <f>IF(AND('20'!BZ8&lt;&gt;"",'20'!BZ8&lt;&gt;"Falta"),'20'!BZ8/20,"")</f>
        <v/>
      </c>
      <c r="CA8" s="58" t="str">
        <f>IF(AND('20'!CA8&lt;&gt;"",'20'!CA8&lt;&gt;"Falta"),'20'!CA8/20,"")</f>
        <v/>
      </c>
      <c r="CB8" s="58" t="str">
        <f>IF(AND('20'!CB8&lt;&gt;"",'20'!CB8&lt;&gt;"Falta"),'20'!CB8/20,"")</f>
        <v/>
      </c>
      <c r="CC8" s="58" t="str">
        <f>IF(AND('20'!CC8&lt;&gt;"",'20'!CC8&lt;&gt;"Falta"),'20'!CC8/20,"")</f>
        <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t="str">
        <f>IF(AND('20'!CO8&lt;&gt;"",'20'!CO8&lt;&gt;"Falta"),'20'!CO8/20,"")</f>
        <v/>
      </c>
      <c r="CP8" s="58" t="str">
        <f>IF(AND('20'!CP8&lt;&gt;"",'20'!CP8&lt;&gt;"Falta"),'20'!CP8/20,"")</f>
        <v/>
      </c>
      <c r="CQ8" s="58" t="str">
        <f>IF(AND('20'!CQ8&lt;&gt;"",'20'!CQ8&lt;&gt;"Falta"),'20'!CQ8/20,"")</f>
        <v/>
      </c>
      <c r="CR8" s="58" t="str">
        <f>IF(AND('20'!CR8&lt;&gt;"",'20'!CR8&lt;&gt;"Falta"),'20'!CR8/20,"")</f>
        <v/>
      </c>
      <c r="CS8" s="58" t="str">
        <f>IF(AND('20'!CS8&lt;&gt;"",'20'!CS8&lt;&gt;"Falta"),'20'!CS8/20,"")</f>
        <v/>
      </c>
      <c r="CT8" s="58" t="str">
        <f>IF(AND('20'!CT8&lt;&gt;"",'20'!CT8&lt;&gt;"Falta"),'20'!CT8/20,"")</f>
        <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
      </c>
      <c r="C9" s="46" t="str">
        <f>IF(ISBLANK('Nota de Estudiantes'!C9),"",'Nota de Estudiantes'!C9)</f>
        <v/>
      </c>
      <c r="D9" s="42" t="str">
        <f>IF(ISBLANK('Nota de Estudiantes'!D9),"",'Nota de Estudiantes'!D9)</f>
        <v/>
      </c>
      <c r="E9" s="58" t="str">
        <f>IF(AND('20'!E9&lt;&gt;"",'20'!E9&lt;&gt;"Falta"),'20'!E9/20,"")</f>
        <v/>
      </c>
      <c r="F9" s="58" t="str">
        <f>IF(AND('20'!F9&lt;&gt;"",'20'!F9&lt;&gt;"Falta"),'20'!F9/20,"")</f>
        <v/>
      </c>
      <c r="G9" s="58" t="str">
        <f>IF(AND('20'!G9&lt;&gt;"",'20'!G9&lt;&gt;"Falta"),'20'!G9/20,"")</f>
        <v/>
      </c>
      <c r="H9" s="58" t="str">
        <f>IF(AND('20'!H9&lt;&gt;"",'20'!H9&lt;&gt;"Falta"),'20'!H9/20,"")</f>
        <v/>
      </c>
      <c r="I9" s="58" t="str">
        <f>IF(AND('20'!I9&lt;&gt;"",'20'!I9&lt;&gt;"Falta"),'20'!I9/20,"")</f>
        <v/>
      </c>
      <c r="J9" s="58" t="str">
        <f>IF(AND('20'!J9&lt;&gt;"",'20'!J9&lt;&gt;"Falta"),'20'!J9/20,"")</f>
        <v/>
      </c>
      <c r="K9" s="58" t="str">
        <f>IF(AND('20'!K9&lt;&gt;"",'20'!K9&lt;&gt;"Falta"),'20'!K9/20,"")</f>
        <v/>
      </c>
      <c r="L9" s="58" t="str">
        <f>IF(AND('20'!L9&lt;&gt;"",'20'!L9&lt;&gt;"Falta"),'20'!L9/20,"")</f>
        <v/>
      </c>
      <c r="M9" s="58" t="str">
        <f>IF(AND('20'!M9&lt;&gt;"",'20'!M9&lt;&gt;"Falta"),'20'!M9/20,"")</f>
        <v/>
      </c>
      <c r="N9" s="58" t="str">
        <f>IF(AND('20'!N9&lt;&gt;"",'20'!N9&lt;&gt;"Falta"),'20'!N9/20,"")</f>
        <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t="str">
        <f>IF(AND('20'!U9&lt;&gt;"",'20'!U9&lt;&gt;"Falta"),'20'!U9/20,"")</f>
        <v/>
      </c>
      <c r="V9" s="58" t="str">
        <f>IF(AND('20'!V9&lt;&gt;"",'20'!V9&lt;&gt;"Falta"),'20'!V9/20,"")</f>
        <v/>
      </c>
      <c r="W9" s="58" t="str">
        <f>IF(AND('20'!W9&lt;&gt;"",'20'!W9&lt;&gt;"Falta"),'20'!W9/20,"")</f>
        <v/>
      </c>
      <c r="X9" s="58" t="str">
        <f>IF(AND('20'!X9&lt;&gt;"",'20'!X9&lt;&gt;"Falta"),'20'!X9/20,"")</f>
        <v/>
      </c>
      <c r="Y9" s="58" t="str">
        <f>IF(AND('20'!Y9&lt;&gt;"",'20'!Y9&lt;&gt;"Falta"),'20'!Y9/20,"")</f>
        <v/>
      </c>
      <c r="Z9" s="58" t="str">
        <f>IF(AND('20'!Z9&lt;&gt;"",'20'!Z9&lt;&gt;"Falta"),'20'!Z9/20,"")</f>
        <v/>
      </c>
      <c r="AA9" s="58" t="str">
        <f>IF(AND('20'!AA9&lt;&gt;"",'20'!AA9&lt;&gt;"Falta"),'20'!AA9/20,"")</f>
        <v/>
      </c>
      <c r="AB9" s="58" t="str">
        <f>IF(AND('20'!AB9&lt;&gt;"",'20'!AB9&lt;&gt;"Falta"),'20'!AB9/20,"")</f>
        <v/>
      </c>
      <c r="AC9" s="58" t="str">
        <f>IF(AND('20'!AC9&lt;&gt;"",'20'!AC9&lt;&gt;"Falta"),'20'!AC9/20,"")</f>
        <v/>
      </c>
      <c r="AD9" s="58" t="str">
        <f>IF(AND('20'!AD9&lt;&gt;"",'20'!AD9&lt;&gt;"Falta"),'20'!AD9/20,"")</f>
        <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t="str">
        <f>IF(AND('20'!AK9&lt;&gt;"",'20'!AK9&lt;&gt;"Falta"),'20'!AK9/20,"")</f>
        <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t="str">
        <f>IF(AND('20'!AS9&lt;&gt;"",'20'!AS9&lt;&gt;"Falta"),'20'!AS9/20,"")</f>
        <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t="str">
        <f>IF(AND('20'!BA9&lt;&gt;"",'20'!BA9&lt;&gt;"Falta"),'20'!BA9/20,"")</f>
        <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t="str">
        <f>IF(AND('20'!BQ9&lt;&gt;"",'20'!BQ9&lt;&gt;"Falta"),'20'!BQ9/20,"")</f>
        <v/>
      </c>
      <c r="BR9" s="58" t="str">
        <f>IF(AND('20'!BR9&lt;&gt;"",'20'!BR9&lt;&gt;"Falta"),'20'!BR9/20,"")</f>
        <v/>
      </c>
      <c r="BS9" s="58" t="str">
        <f>IF(AND('20'!BS9&lt;&gt;"",'20'!BS9&lt;&gt;"Falta"),'20'!BS9/20,"")</f>
        <v/>
      </c>
      <c r="BT9" s="58" t="str">
        <f>IF(AND('20'!BT9&lt;&gt;"",'20'!BT9&lt;&gt;"Falta"),'20'!BT9/20,"")</f>
        <v/>
      </c>
      <c r="BU9" s="58" t="str">
        <f>IF(AND('20'!BU9&lt;&gt;"",'20'!BU9&lt;&gt;"Falta"),'20'!BU9/20,"")</f>
        <v/>
      </c>
      <c r="BV9" s="58" t="str">
        <f>IF(AND('20'!BV9&lt;&gt;"",'20'!BV9&lt;&gt;"Falta"),'20'!BV9/20,"")</f>
        <v/>
      </c>
      <c r="BW9" s="58" t="str">
        <f>IF(AND('20'!BW9&lt;&gt;"",'20'!BW9&lt;&gt;"Falta"),'20'!BW9/20,"")</f>
        <v/>
      </c>
      <c r="BX9" s="58" t="str">
        <f>IF(AND('20'!BX9&lt;&gt;"",'20'!BX9&lt;&gt;"Falta"),'20'!BX9/20,"")</f>
        <v/>
      </c>
      <c r="BY9" s="58" t="str">
        <f>IF(AND('20'!BY9&lt;&gt;"",'20'!BY9&lt;&gt;"Falta"),'20'!BY9/20,"")</f>
        <v/>
      </c>
      <c r="BZ9" s="58" t="str">
        <f>IF(AND('20'!BZ9&lt;&gt;"",'20'!BZ9&lt;&gt;"Falta"),'20'!BZ9/20,"")</f>
        <v/>
      </c>
      <c r="CA9" s="58" t="str">
        <f>IF(AND('20'!CA9&lt;&gt;"",'20'!CA9&lt;&gt;"Falta"),'20'!CA9/20,"")</f>
        <v/>
      </c>
      <c r="CB9" s="58" t="str">
        <f>IF(AND('20'!CB9&lt;&gt;"",'20'!CB9&lt;&gt;"Falta"),'20'!CB9/20,"")</f>
        <v/>
      </c>
      <c r="CC9" s="58" t="str">
        <f>IF(AND('20'!CC9&lt;&gt;"",'20'!CC9&lt;&gt;"Falta"),'20'!CC9/20,"")</f>
        <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t="str">
        <f>IF(AND('20'!CO9&lt;&gt;"",'20'!CO9&lt;&gt;"Falta"),'20'!CO9/20,"")</f>
        <v/>
      </c>
      <c r="CP9" s="58" t="str">
        <f>IF(AND('20'!CP9&lt;&gt;"",'20'!CP9&lt;&gt;"Falta"),'20'!CP9/20,"")</f>
        <v/>
      </c>
      <c r="CQ9" s="58" t="str">
        <f>IF(AND('20'!CQ9&lt;&gt;"",'20'!CQ9&lt;&gt;"Falta"),'20'!CQ9/20,"")</f>
        <v/>
      </c>
      <c r="CR9" s="58" t="str">
        <f>IF(AND('20'!CR9&lt;&gt;"",'20'!CR9&lt;&gt;"Falta"),'20'!CR9/20,"")</f>
        <v/>
      </c>
      <c r="CS9" s="58" t="str">
        <f>IF(AND('20'!CS9&lt;&gt;"",'20'!CS9&lt;&gt;"Falta"),'20'!CS9/20,"")</f>
        <v/>
      </c>
      <c r="CT9" s="58" t="str">
        <f>IF(AND('20'!CT9&lt;&gt;"",'20'!CT9&lt;&gt;"Falta"),'20'!CT9/20,"")</f>
        <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58" t="str">
        <f>IF(AND('20'!E10&lt;&gt;"",'20'!E10&lt;&gt;"Falta"),'20'!E10/20,"")</f>
        <v/>
      </c>
      <c r="F10" s="58" t="str">
        <f>IF(AND('20'!F10&lt;&gt;"",'20'!F10&lt;&gt;"Falta"),'20'!F10/20,"")</f>
        <v/>
      </c>
      <c r="G10" s="58" t="str">
        <f>IF(AND('20'!G10&lt;&gt;"",'20'!G10&lt;&gt;"Falta"),'20'!G10/20,"")</f>
        <v/>
      </c>
      <c r="H10" s="58" t="str">
        <f>IF(AND('20'!H10&lt;&gt;"",'20'!H10&lt;&gt;"Falta"),'20'!H10/20,"")</f>
        <v/>
      </c>
      <c r="I10" s="58" t="str">
        <f>IF(AND('20'!I10&lt;&gt;"",'20'!I10&lt;&gt;"Falta"),'20'!I10/20,"")</f>
        <v/>
      </c>
      <c r="J10" s="58" t="str">
        <f>IF(AND('20'!J10&lt;&gt;"",'20'!J10&lt;&gt;"Falta"),'20'!J10/20,"")</f>
        <v/>
      </c>
      <c r="K10" s="58" t="str">
        <f>IF(AND('20'!K10&lt;&gt;"",'20'!K10&lt;&gt;"Falta"),'20'!K10/20,"")</f>
        <v/>
      </c>
      <c r="L10" s="58" t="str">
        <f>IF(AND('20'!L10&lt;&gt;"",'20'!L10&lt;&gt;"Falta"),'20'!L10/20,"")</f>
        <v/>
      </c>
      <c r="M10" s="58" t="str">
        <f>IF(AND('20'!M10&lt;&gt;"",'20'!M10&lt;&gt;"Falta"),'20'!M10/20,"")</f>
        <v/>
      </c>
      <c r="N10" s="58" t="str">
        <f>IF(AND('20'!N10&lt;&gt;"",'20'!N10&lt;&gt;"Falta"),'20'!N10/20,"")</f>
        <v/>
      </c>
      <c r="O10" s="58" t="str">
        <f>IF(AND('20'!O10&lt;&gt;"",'20'!O10&lt;&gt;"Falta"),'20'!O10/20,"")</f>
        <v/>
      </c>
      <c r="P10" s="58" t="str">
        <f>IF(AND('20'!P10&lt;&gt;"",'20'!P10&lt;&gt;"Falta"),'20'!P10/20,"")</f>
        <v/>
      </c>
      <c r="Q10" s="58" t="str">
        <f>IF(AND('20'!Q10&lt;&gt;"",'20'!Q10&lt;&gt;"Falta"),'20'!Q10/20,"")</f>
        <v/>
      </c>
      <c r="R10" s="58" t="str">
        <f>IF(AND('20'!R10&lt;&gt;"",'20'!R10&lt;&gt;"Falta"),'20'!R10/20,"")</f>
        <v/>
      </c>
      <c r="S10" s="58" t="str">
        <f>IF(AND('20'!S10&lt;&gt;"",'20'!S10&lt;&gt;"Falta"),'20'!S10/20,"")</f>
        <v/>
      </c>
      <c r="T10" s="58" t="str">
        <f>IF(AND('20'!T10&lt;&gt;"",'20'!T10&lt;&gt;"Falta"),'20'!T10/20,"")</f>
        <v/>
      </c>
      <c r="U10" s="58" t="str">
        <f>IF(AND('20'!U10&lt;&gt;"",'20'!U10&lt;&gt;"Falta"),'20'!U10/20,"")</f>
        <v/>
      </c>
      <c r="V10" s="58" t="str">
        <f>IF(AND('20'!V10&lt;&gt;"",'20'!V10&lt;&gt;"Falta"),'20'!V10/20,"")</f>
        <v/>
      </c>
      <c r="W10" s="58" t="str">
        <f>IF(AND('20'!W10&lt;&gt;"",'20'!W10&lt;&gt;"Falta"),'20'!W10/20,"")</f>
        <v/>
      </c>
      <c r="X10" s="58" t="str">
        <f>IF(AND('20'!X10&lt;&gt;"",'20'!X10&lt;&gt;"Falta"),'20'!X10/20,"")</f>
        <v/>
      </c>
      <c r="Y10" s="58" t="str">
        <f>IF(AND('20'!Y10&lt;&gt;"",'20'!Y10&lt;&gt;"Falta"),'20'!Y10/20,"")</f>
        <v/>
      </c>
      <c r="Z10" s="58" t="str">
        <f>IF(AND('20'!Z10&lt;&gt;"",'20'!Z10&lt;&gt;"Falta"),'20'!Z10/20,"")</f>
        <v/>
      </c>
      <c r="AA10" s="58" t="str">
        <f>IF(AND('20'!AA10&lt;&gt;"",'20'!AA10&lt;&gt;"Falta"),'20'!AA10/20,"")</f>
        <v/>
      </c>
      <c r="AB10" s="58" t="str">
        <f>IF(AND('20'!AB10&lt;&gt;"",'20'!AB10&lt;&gt;"Falta"),'20'!AB10/20,"")</f>
        <v/>
      </c>
      <c r="AC10" s="58" t="str">
        <f>IF(AND('20'!AC10&lt;&gt;"",'20'!AC10&lt;&gt;"Falta"),'20'!AC10/20,"")</f>
        <v/>
      </c>
      <c r="AD10" s="58" t="str">
        <f>IF(AND('20'!AD10&lt;&gt;"",'20'!AD10&lt;&gt;"Falta"),'20'!AD10/20,"")</f>
        <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t="str">
        <f>IF(AND('20'!AK10&lt;&gt;"",'20'!AK10&lt;&gt;"Falta"),'20'!AK10/20,"")</f>
        <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t="str">
        <f>IF(AND('20'!AS10&lt;&gt;"",'20'!AS10&lt;&gt;"Falta"),'20'!AS10/20,"")</f>
        <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t="str">
        <f>IF(AND('20'!BA10&lt;&gt;"",'20'!BA10&lt;&gt;"Falta"),'20'!BA10/20,"")</f>
        <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t="str">
        <f>IF(AND('20'!BQ10&lt;&gt;"",'20'!BQ10&lt;&gt;"Falta"),'20'!BQ10/20,"")</f>
        <v/>
      </c>
      <c r="BR10" s="58" t="str">
        <f>IF(AND('20'!BR10&lt;&gt;"",'20'!BR10&lt;&gt;"Falta"),'20'!BR10/20,"")</f>
        <v/>
      </c>
      <c r="BS10" s="58" t="str">
        <f>IF(AND('20'!BS10&lt;&gt;"",'20'!BS10&lt;&gt;"Falta"),'20'!BS10/20,"")</f>
        <v/>
      </c>
      <c r="BT10" s="58" t="str">
        <f>IF(AND('20'!BT10&lt;&gt;"",'20'!BT10&lt;&gt;"Falta"),'20'!BT10/20,"")</f>
        <v/>
      </c>
      <c r="BU10" s="58" t="str">
        <f>IF(AND('20'!BU10&lt;&gt;"",'20'!BU10&lt;&gt;"Falta"),'20'!BU10/20,"")</f>
        <v/>
      </c>
      <c r="BV10" s="58" t="str">
        <f>IF(AND('20'!BV10&lt;&gt;"",'20'!BV10&lt;&gt;"Falta"),'20'!BV10/20,"")</f>
        <v/>
      </c>
      <c r="BW10" s="58" t="str">
        <f>IF(AND('20'!BW10&lt;&gt;"",'20'!BW10&lt;&gt;"Falta"),'20'!BW10/20,"")</f>
        <v/>
      </c>
      <c r="BX10" s="58" t="str">
        <f>IF(AND('20'!BX10&lt;&gt;"",'20'!BX10&lt;&gt;"Falta"),'20'!BX10/20,"")</f>
        <v/>
      </c>
      <c r="BY10" s="58" t="str">
        <f>IF(AND('20'!BY10&lt;&gt;"",'20'!BY10&lt;&gt;"Falta"),'20'!BY10/20,"")</f>
        <v/>
      </c>
      <c r="BZ10" s="58" t="str">
        <f>IF(AND('20'!BZ10&lt;&gt;"",'20'!BZ10&lt;&gt;"Falta"),'20'!BZ10/20,"")</f>
        <v/>
      </c>
      <c r="CA10" s="58" t="str">
        <f>IF(AND('20'!CA10&lt;&gt;"",'20'!CA10&lt;&gt;"Falta"),'20'!CA10/20,"")</f>
        <v/>
      </c>
      <c r="CB10" s="58" t="str">
        <f>IF(AND('20'!CB10&lt;&gt;"",'20'!CB10&lt;&gt;"Falta"),'20'!CB10/20,"")</f>
        <v/>
      </c>
      <c r="CC10" s="58" t="str">
        <f>IF(AND('20'!CC10&lt;&gt;"",'20'!CC10&lt;&gt;"Falta"),'20'!CC10/20,"")</f>
        <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t="str">
        <f>IF(AND('20'!CO10&lt;&gt;"",'20'!CO10&lt;&gt;"Falta"),'20'!CO10/20,"")</f>
        <v/>
      </c>
      <c r="CP10" s="58" t="str">
        <f>IF(AND('20'!CP10&lt;&gt;"",'20'!CP10&lt;&gt;"Falta"),'20'!CP10/20,"")</f>
        <v/>
      </c>
      <c r="CQ10" s="58" t="str">
        <f>IF(AND('20'!CQ10&lt;&gt;"",'20'!CQ10&lt;&gt;"Falta"),'20'!CQ10/20,"")</f>
        <v/>
      </c>
      <c r="CR10" s="58" t="str">
        <f>IF(AND('20'!CR10&lt;&gt;"",'20'!CR10&lt;&gt;"Falta"),'20'!CR10/20,"")</f>
        <v/>
      </c>
      <c r="CS10" s="58" t="str">
        <f>IF(AND('20'!CS10&lt;&gt;"",'20'!CS10&lt;&gt;"Falta"),'20'!CS10/20,"")</f>
        <v/>
      </c>
      <c r="CT10" s="58" t="str">
        <f>IF(AND('20'!CT10&lt;&gt;"",'20'!CT10&lt;&gt;"Falta"),'20'!CT10/20,"")</f>
        <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58" t="str">
        <f>IF(AND('20'!E11&lt;&gt;"",'20'!E11&lt;&gt;"Falta"),'20'!E11/20,"")</f>
        <v/>
      </c>
      <c r="F11" s="58" t="str">
        <f>IF(AND('20'!F11&lt;&gt;"",'20'!F11&lt;&gt;"Falta"),'20'!F11/20,"")</f>
        <v/>
      </c>
      <c r="G11" s="58" t="str">
        <f>IF(AND('20'!G11&lt;&gt;"",'20'!G11&lt;&gt;"Falta"),'20'!G11/20,"")</f>
        <v/>
      </c>
      <c r="H11" s="58" t="str">
        <f>IF(AND('20'!H11&lt;&gt;"",'20'!H11&lt;&gt;"Falta"),'20'!H11/20,"")</f>
        <v/>
      </c>
      <c r="I11" s="58" t="str">
        <f>IF(AND('20'!I11&lt;&gt;"",'20'!I11&lt;&gt;"Falta"),'20'!I11/20,"")</f>
        <v/>
      </c>
      <c r="J11" s="58" t="str">
        <f>IF(AND('20'!J11&lt;&gt;"",'20'!J11&lt;&gt;"Falta"),'20'!J11/20,"")</f>
        <v/>
      </c>
      <c r="K11" s="58" t="str">
        <f>IF(AND('20'!K11&lt;&gt;"",'20'!K11&lt;&gt;"Falta"),'20'!K11/20,"")</f>
        <v/>
      </c>
      <c r="L11" s="58" t="str">
        <f>IF(AND('20'!L11&lt;&gt;"",'20'!L11&lt;&gt;"Falta"),'20'!L11/20,"")</f>
        <v/>
      </c>
      <c r="M11" s="58" t="str">
        <f>IF(AND('20'!M11&lt;&gt;"",'20'!M11&lt;&gt;"Falta"),'20'!M11/20,"")</f>
        <v/>
      </c>
      <c r="N11" s="58" t="str">
        <f>IF(AND('20'!N11&lt;&gt;"",'20'!N11&lt;&gt;"Falta"),'20'!N11/20,"")</f>
        <v/>
      </c>
      <c r="O11" s="58" t="str">
        <f>IF(AND('20'!O11&lt;&gt;"",'20'!O11&lt;&gt;"Falta"),'20'!O11/20,"")</f>
        <v/>
      </c>
      <c r="P11" s="58" t="str">
        <f>IF(AND('20'!P11&lt;&gt;"",'20'!P11&lt;&gt;"Falta"),'20'!P11/20,"")</f>
        <v/>
      </c>
      <c r="Q11" s="58" t="str">
        <f>IF(AND('20'!Q11&lt;&gt;"",'20'!Q11&lt;&gt;"Falta"),'20'!Q11/20,"")</f>
        <v/>
      </c>
      <c r="R11" s="58" t="str">
        <f>IF(AND('20'!R11&lt;&gt;"",'20'!R11&lt;&gt;"Falta"),'20'!R11/20,"")</f>
        <v/>
      </c>
      <c r="S11" s="58" t="str">
        <f>IF(AND('20'!S11&lt;&gt;"",'20'!S11&lt;&gt;"Falta"),'20'!S11/20,"")</f>
        <v/>
      </c>
      <c r="T11" s="58" t="str">
        <f>IF(AND('20'!T11&lt;&gt;"",'20'!T11&lt;&gt;"Falta"),'20'!T11/20,"")</f>
        <v/>
      </c>
      <c r="U11" s="58" t="str">
        <f>IF(AND('20'!U11&lt;&gt;"",'20'!U11&lt;&gt;"Falta"),'20'!U11/20,"")</f>
        <v/>
      </c>
      <c r="V11" s="58" t="str">
        <f>IF(AND('20'!V11&lt;&gt;"",'20'!V11&lt;&gt;"Falta"),'20'!V11/20,"")</f>
        <v/>
      </c>
      <c r="W11" s="58" t="str">
        <f>IF(AND('20'!W11&lt;&gt;"",'20'!W11&lt;&gt;"Falta"),'20'!W11/20,"")</f>
        <v/>
      </c>
      <c r="X11" s="58" t="str">
        <f>IF(AND('20'!X11&lt;&gt;"",'20'!X11&lt;&gt;"Falta"),'20'!X11/20,"")</f>
        <v/>
      </c>
      <c r="Y11" s="58" t="str">
        <f>IF(AND('20'!Y11&lt;&gt;"",'20'!Y11&lt;&gt;"Falta"),'20'!Y11/20,"")</f>
        <v/>
      </c>
      <c r="Z11" s="58" t="str">
        <f>IF(AND('20'!Z11&lt;&gt;"",'20'!Z11&lt;&gt;"Falta"),'20'!Z11/20,"")</f>
        <v/>
      </c>
      <c r="AA11" s="58" t="str">
        <f>IF(AND('20'!AA11&lt;&gt;"",'20'!AA11&lt;&gt;"Falta"),'20'!AA11/20,"")</f>
        <v/>
      </c>
      <c r="AB11" s="58" t="str">
        <f>IF(AND('20'!AB11&lt;&gt;"",'20'!AB11&lt;&gt;"Falta"),'20'!AB11/20,"")</f>
        <v/>
      </c>
      <c r="AC11" s="58" t="str">
        <f>IF(AND('20'!AC11&lt;&gt;"",'20'!AC11&lt;&gt;"Falta"),'20'!AC11/20,"")</f>
        <v/>
      </c>
      <c r="AD11" s="58" t="str">
        <f>IF(AND('20'!AD11&lt;&gt;"",'20'!AD11&lt;&gt;"Falta"),'20'!AD11/20,"")</f>
        <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t="str">
        <f>IF(AND('20'!AK11&lt;&gt;"",'20'!AK11&lt;&gt;"Falta"),'20'!AK11/20,"")</f>
        <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t="str">
        <f>IF(AND('20'!AS11&lt;&gt;"",'20'!AS11&lt;&gt;"Falta"),'20'!AS11/20,"")</f>
        <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t="str">
        <f>IF(AND('20'!BA11&lt;&gt;"",'20'!BA11&lt;&gt;"Falta"),'20'!BA11/20,"")</f>
        <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t="str">
        <f>IF(AND('20'!BQ11&lt;&gt;"",'20'!BQ11&lt;&gt;"Falta"),'20'!BQ11/20,"")</f>
        <v/>
      </c>
      <c r="BR11" s="58" t="str">
        <f>IF(AND('20'!BR11&lt;&gt;"",'20'!BR11&lt;&gt;"Falta"),'20'!BR11/20,"")</f>
        <v/>
      </c>
      <c r="BS11" s="58" t="str">
        <f>IF(AND('20'!BS11&lt;&gt;"",'20'!BS11&lt;&gt;"Falta"),'20'!BS11/20,"")</f>
        <v/>
      </c>
      <c r="BT11" s="58" t="str">
        <f>IF(AND('20'!BT11&lt;&gt;"",'20'!BT11&lt;&gt;"Falta"),'20'!BT11/20,"")</f>
        <v/>
      </c>
      <c r="BU11" s="58" t="str">
        <f>IF(AND('20'!BU11&lt;&gt;"",'20'!BU11&lt;&gt;"Falta"),'20'!BU11/20,"")</f>
        <v/>
      </c>
      <c r="BV11" s="58" t="str">
        <f>IF(AND('20'!BV11&lt;&gt;"",'20'!BV11&lt;&gt;"Falta"),'20'!BV11/20,"")</f>
        <v/>
      </c>
      <c r="BW11" s="58" t="str">
        <f>IF(AND('20'!BW11&lt;&gt;"",'20'!BW11&lt;&gt;"Falta"),'20'!BW11/20,"")</f>
        <v/>
      </c>
      <c r="BX11" s="58" t="str">
        <f>IF(AND('20'!BX11&lt;&gt;"",'20'!BX11&lt;&gt;"Falta"),'20'!BX11/20,"")</f>
        <v/>
      </c>
      <c r="BY11" s="58" t="str">
        <f>IF(AND('20'!BY11&lt;&gt;"",'20'!BY11&lt;&gt;"Falta"),'20'!BY11/20,"")</f>
        <v/>
      </c>
      <c r="BZ11" s="58" t="str">
        <f>IF(AND('20'!BZ11&lt;&gt;"",'20'!BZ11&lt;&gt;"Falta"),'20'!BZ11/20,"")</f>
        <v/>
      </c>
      <c r="CA11" s="58" t="str">
        <f>IF(AND('20'!CA11&lt;&gt;"",'20'!CA11&lt;&gt;"Falta"),'20'!CA11/20,"")</f>
        <v/>
      </c>
      <c r="CB11" s="58" t="str">
        <f>IF(AND('20'!CB11&lt;&gt;"",'20'!CB11&lt;&gt;"Falta"),'20'!CB11/20,"")</f>
        <v/>
      </c>
      <c r="CC11" s="58" t="str">
        <f>IF(AND('20'!CC11&lt;&gt;"",'20'!CC11&lt;&gt;"Falta"),'20'!CC11/20,"")</f>
        <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t="str">
        <f>IF(AND('20'!CO11&lt;&gt;"",'20'!CO11&lt;&gt;"Falta"),'20'!CO11/20,"")</f>
        <v/>
      </c>
      <c r="CP11" s="58" t="str">
        <f>IF(AND('20'!CP11&lt;&gt;"",'20'!CP11&lt;&gt;"Falta"),'20'!CP11/20,"")</f>
        <v/>
      </c>
      <c r="CQ11" s="58" t="str">
        <f>IF(AND('20'!CQ11&lt;&gt;"",'20'!CQ11&lt;&gt;"Falta"),'20'!CQ11/20,"")</f>
        <v/>
      </c>
      <c r="CR11" s="58" t="str">
        <f>IF(AND('20'!CR11&lt;&gt;"",'20'!CR11&lt;&gt;"Falta"),'20'!CR11/20,"")</f>
        <v/>
      </c>
      <c r="CS11" s="58" t="str">
        <f>IF(AND('20'!CS11&lt;&gt;"",'20'!CS11&lt;&gt;"Falta"),'20'!CS11/20,"")</f>
        <v/>
      </c>
      <c r="CT11" s="58" t="str">
        <f>IF(AND('20'!CT11&lt;&gt;"",'20'!CT11&lt;&gt;"Falta"),'20'!CT11/20,"")</f>
        <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58" t="str">
        <f>IF(AND('20'!E12&lt;&gt;"",'20'!E12&lt;&gt;"Falta"),'20'!E12/20,"")</f>
        <v/>
      </c>
      <c r="F12" s="58" t="str">
        <f>IF(AND('20'!F12&lt;&gt;"",'20'!F12&lt;&gt;"Falta"),'20'!F12/20,"")</f>
        <v/>
      </c>
      <c r="G12" s="58" t="str">
        <f>IF(AND('20'!G12&lt;&gt;"",'20'!G12&lt;&gt;"Falta"),'20'!G12/20,"")</f>
        <v/>
      </c>
      <c r="H12" s="58" t="str">
        <f>IF(AND('20'!H12&lt;&gt;"",'20'!H12&lt;&gt;"Falta"),'20'!H12/20,"")</f>
        <v/>
      </c>
      <c r="I12" s="58" t="str">
        <f>IF(AND('20'!I12&lt;&gt;"",'20'!I12&lt;&gt;"Falta"),'20'!I12/20,"")</f>
        <v/>
      </c>
      <c r="J12" s="58" t="str">
        <f>IF(AND('20'!J12&lt;&gt;"",'20'!J12&lt;&gt;"Falta"),'20'!J12/20,"")</f>
        <v/>
      </c>
      <c r="K12" s="58" t="str">
        <f>IF(AND('20'!K12&lt;&gt;"",'20'!K12&lt;&gt;"Falta"),'20'!K12/20,"")</f>
        <v/>
      </c>
      <c r="L12" s="58" t="str">
        <f>IF(AND('20'!L12&lt;&gt;"",'20'!L12&lt;&gt;"Falta"),'20'!L12/20,"")</f>
        <v/>
      </c>
      <c r="M12" s="58" t="str">
        <f>IF(AND('20'!M12&lt;&gt;"",'20'!M12&lt;&gt;"Falta"),'20'!M12/20,"")</f>
        <v/>
      </c>
      <c r="N12" s="58" t="str">
        <f>IF(AND('20'!N12&lt;&gt;"",'20'!N12&lt;&gt;"Falta"),'20'!N12/20,"")</f>
        <v/>
      </c>
      <c r="O12" s="58" t="str">
        <f>IF(AND('20'!O12&lt;&gt;"",'20'!O12&lt;&gt;"Falta"),'20'!O12/20,"")</f>
        <v/>
      </c>
      <c r="P12" s="58" t="str">
        <f>IF(AND('20'!P12&lt;&gt;"",'20'!P12&lt;&gt;"Falta"),'20'!P12/20,"")</f>
        <v/>
      </c>
      <c r="Q12" s="58" t="str">
        <f>IF(AND('20'!Q12&lt;&gt;"",'20'!Q12&lt;&gt;"Falta"),'20'!Q12/20,"")</f>
        <v/>
      </c>
      <c r="R12" s="58" t="str">
        <f>IF(AND('20'!R12&lt;&gt;"",'20'!R12&lt;&gt;"Falta"),'20'!R12/20,"")</f>
        <v/>
      </c>
      <c r="S12" s="58" t="str">
        <f>IF(AND('20'!S12&lt;&gt;"",'20'!S12&lt;&gt;"Falta"),'20'!S12/20,"")</f>
        <v/>
      </c>
      <c r="T12" s="58" t="str">
        <f>IF(AND('20'!T12&lt;&gt;"",'20'!T12&lt;&gt;"Falta"),'20'!T12/20,"")</f>
        <v/>
      </c>
      <c r="U12" s="58" t="str">
        <f>IF(AND('20'!U12&lt;&gt;"",'20'!U12&lt;&gt;"Falta"),'20'!U12/20,"")</f>
        <v/>
      </c>
      <c r="V12" s="58" t="str">
        <f>IF(AND('20'!V12&lt;&gt;"",'20'!V12&lt;&gt;"Falta"),'20'!V12/20,"")</f>
        <v/>
      </c>
      <c r="W12" s="58" t="str">
        <f>IF(AND('20'!W12&lt;&gt;"",'20'!W12&lt;&gt;"Falta"),'20'!W12/20,"")</f>
        <v/>
      </c>
      <c r="X12" s="58" t="str">
        <f>IF(AND('20'!X12&lt;&gt;"",'20'!X12&lt;&gt;"Falta"),'20'!X12/20,"")</f>
        <v/>
      </c>
      <c r="Y12" s="58" t="str">
        <f>IF(AND('20'!Y12&lt;&gt;"",'20'!Y12&lt;&gt;"Falta"),'20'!Y12/20,"")</f>
        <v/>
      </c>
      <c r="Z12" s="58" t="str">
        <f>IF(AND('20'!Z12&lt;&gt;"",'20'!Z12&lt;&gt;"Falta"),'20'!Z12/20,"")</f>
        <v/>
      </c>
      <c r="AA12" s="58" t="str">
        <f>IF(AND('20'!AA12&lt;&gt;"",'20'!AA12&lt;&gt;"Falta"),'20'!AA12/20,"")</f>
        <v/>
      </c>
      <c r="AB12" s="58" t="str">
        <f>IF(AND('20'!AB12&lt;&gt;"",'20'!AB12&lt;&gt;"Falta"),'20'!AB12/20,"")</f>
        <v/>
      </c>
      <c r="AC12" s="58" t="str">
        <f>IF(AND('20'!AC12&lt;&gt;"",'20'!AC12&lt;&gt;"Falta"),'20'!AC12/20,"")</f>
        <v/>
      </c>
      <c r="AD12" s="58" t="str">
        <f>IF(AND('20'!AD12&lt;&gt;"",'20'!AD12&lt;&gt;"Falta"),'20'!AD12/20,"")</f>
        <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t="str">
        <f>IF(AND('20'!AK12&lt;&gt;"",'20'!AK12&lt;&gt;"Falta"),'20'!AK12/20,"")</f>
        <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t="str">
        <f>IF(AND('20'!AS12&lt;&gt;"",'20'!AS12&lt;&gt;"Falta"),'20'!AS12/20,"")</f>
        <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t="str">
        <f>IF(AND('20'!BA12&lt;&gt;"",'20'!BA12&lt;&gt;"Falta"),'20'!BA12/20,"")</f>
        <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t="str">
        <f>IF(AND('20'!BQ12&lt;&gt;"",'20'!BQ12&lt;&gt;"Falta"),'20'!BQ12/20,"")</f>
        <v/>
      </c>
      <c r="BR12" s="58" t="str">
        <f>IF(AND('20'!BR12&lt;&gt;"",'20'!BR12&lt;&gt;"Falta"),'20'!BR12/20,"")</f>
        <v/>
      </c>
      <c r="BS12" s="58" t="str">
        <f>IF(AND('20'!BS12&lt;&gt;"",'20'!BS12&lt;&gt;"Falta"),'20'!BS12/20,"")</f>
        <v/>
      </c>
      <c r="BT12" s="58" t="str">
        <f>IF(AND('20'!BT12&lt;&gt;"",'20'!BT12&lt;&gt;"Falta"),'20'!BT12/20,"")</f>
        <v/>
      </c>
      <c r="BU12" s="58" t="str">
        <f>IF(AND('20'!BU12&lt;&gt;"",'20'!BU12&lt;&gt;"Falta"),'20'!BU12/20,"")</f>
        <v/>
      </c>
      <c r="BV12" s="58" t="str">
        <f>IF(AND('20'!BV12&lt;&gt;"",'20'!BV12&lt;&gt;"Falta"),'20'!BV12/20,"")</f>
        <v/>
      </c>
      <c r="BW12" s="58" t="str">
        <f>IF(AND('20'!BW12&lt;&gt;"",'20'!BW12&lt;&gt;"Falta"),'20'!BW12/20,"")</f>
        <v/>
      </c>
      <c r="BX12" s="58" t="str">
        <f>IF(AND('20'!BX12&lt;&gt;"",'20'!BX12&lt;&gt;"Falta"),'20'!BX12/20,"")</f>
        <v/>
      </c>
      <c r="BY12" s="58" t="str">
        <f>IF(AND('20'!BY12&lt;&gt;"",'20'!BY12&lt;&gt;"Falta"),'20'!BY12/20,"")</f>
        <v/>
      </c>
      <c r="BZ12" s="58" t="str">
        <f>IF(AND('20'!BZ12&lt;&gt;"",'20'!BZ12&lt;&gt;"Falta"),'20'!BZ12/20,"")</f>
        <v/>
      </c>
      <c r="CA12" s="58" t="str">
        <f>IF(AND('20'!CA12&lt;&gt;"",'20'!CA12&lt;&gt;"Falta"),'20'!CA12/20,"")</f>
        <v/>
      </c>
      <c r="CB12" s="58" t="str">
        <f>IF(AND('20'!CB12&lt;&gt;"",'20'!CB12&lt;&gt;"Falta"),'20'!CB12/20,"")</f>
        <v/>
      </c>
      <c r="CC12" s="58" t="str">
        <f>IF(AND('20'!CC12&lt;&gt;"",'20'!CC12&lt;&gt;"Falta"),'20'!CC12/20,"")</f>
        <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t="str">
        <f>IF(AND('20'!CO12&lt;&gt;"",'20'!CO12&lt;&gt;"Falta"),'20'!CO12/20,"")</f>
        <v/>
      </c>
      <c r="CP12" s="58" t="str">
        <f>IF(AND('20'!CP12&lt;&gt;"",'20'!CP12&lt;&gt;"Falta"),'20'!CP12/20,"")</f>
        <v/>
      </c>
      <c r="CQ12" s="58" t="str">
        <f>IF(AND('20'!CQ12&lt;&gt;"",'20'!CQ12&lt;&gt;"Falta"),'20'!CQ12/20,"")</f>
        <v/>
      </c>
      <c r="CR12" s="58" t="str">
        <f>IF(AND('20'!CR12&lt;&gt;"",'20'!CR12&lt;&gt;"Falta"),'20'!CR12/20,"")</f>
        <v/>
      </c>
      <c r="CS12" s="58" t="str">
        <f>IF(AND('20'!CS12&lt;&gt;"",'20'!CS12&lt;&gt;"Falta"),'20'!CS12/20,"")</f>
        <v/>
      </c>
      <c r="CT12" s="58" t="str">
        <f>IF(AND('20'!CT12&lt;&gt;"",'20'!CT12&lt;&gt;"Falta"),'20'!CT12/20,"")</f>
        <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58" t="str">
        <f>IF(AND('20'!E13&lt;&gt;"",'20'!E13&lt;&gt;"Falta"),'20'!E13/20,"")</f>
        <v/>
      </c>
      <c r="F13" s="58" t="str">
        <f>IF(AND('20'!F13&lt;&gt;"",'20'!F13&lt;&gt;"Falta"),'20'!F13/20,"")</f>
        <v/>
      </c>
      <c r="G13" s="58" t="str">
        <f>IF(AND('20'!G13&lt;&gt;"",'20'!G13&lt;&gt;"Falta"),'20'!G13/20,"")</f>
        <v/>
      </c>
      <c r="H13" s="58" t="str">
        <f>IF(AND('20'!H13&lt;&gt;"",'20'!H13&lt;&gt;"Falta"),'20'!H13/20,"")</f>
        <v/>
      </c>
      <c r="I13" s="58" t="str">
        <f>IF(AND('20'!I13&lt;&gt;"",'20'!I13&lt;&gt;"Falta"),'20'!I13/20,"")</f>
        <v/>
      </c>
      <c r="J13" s="58" t="str">
        <f>IF(AND('20'!J13&lt;&gt;"",'20'!J13&lt;&gt;"Falta"),'20'!J13/20,"")</f>
        <v/>
      </c>
      <c r="K13" s="58" t="str">
        <f>IF(AND('20'!K13&lt;&gt;"",'20'!K13&lt;&gt;"Falta"),'20'!K13/20,"")</f>
        <v/>
      </c>
      <c r="L13" s="58" t="str">
        <f>IF(AND('20'!L13&lt;&gt;"",'20'!L13&lt;&gt;"Falta"),'20'!L13/20,"")</f>
        <v/>
      </c>
      <c r="M13" s="58" t="str">
        <f>IF(AND('20'!M13&lt;&gt;"",'20'!M13&lt;&gt;"Falta"),'20'!M13/20,"")</f>
        <v/>
      </c>
      <c r="N13" s="58" t="str">
        <f>IF(AND('20'!N13&lt;&gt;"",'20'!N13&lt;&gt;"Falta"),'20'!N13/20,"")</f>
        <v/>
      </c>
      <c r="O13" s="58" t="str">
        <f>IF(AND('20'!O13&lt;&gt;"",'20'!O13&lt;&gt;"Falta"),'20'!O13/20,"")</f>
        <v/>
      </c>
      <c r="P13" s="58" t="str">
        <f>IF(AND('20'!P13&lt;&gt;"",'20'!P13&lt;&gt;"Falta"),'20'!P13/20,"")</f>
        <v/>
      </c>
      <c r="Q13" s="58" t="str">
        <f>IF(AND('20'!Q13&lt;&gt;"",'20'!Q13&lt;&gt;"Falta"),'20'!Q13/20,"")</f>
        <v/>
      </c>
      <c r="R13" s="58" t="str">
        <f>IF(AND('20'!R13&lt;&gt;"",'20'!R13&lt;&gt;"Falta"),'20'!R13/20,"")</f>
        <v/>
      </c>
      <c r="S13" s="58" t="str">
        <f>IF(AND('20'!S13&lt;&gt;"",'20'!S13&lt;&gt;"Falta"),'20'!S13/20,"")</f>
        <v/>
      </c>
      <c r="T13" s="58" t="str">
        <f>IF(AND('20'!T13&lt;&gt;"",'20'!T13&lt;&gt;"Falta"),'20'!T13/20,"")</f>
        <v/>
      </c>
      <c r="U13" s="58" t="str">
        <f>IF(AND('20'!U13&lt;&gt;"",'20'!U13&lt;&gt;"Falta"),'20'!U13/20,"")</f>
        <v/>
      </c>
      <c r="V13" s="58" t="str">
        <f>IF(AND('20'!V13&lt;&gt;"",'20'!V13&lt;&gt;"Falta"),'20'!V13/20,"")</f>
        <v/>
      </c>
      <c r="W13" s="58" t="str">
        <f>IF(AND('20'!W13&lt;&gt;"",'20'!W13&lt;&gt;"Falta"),'20'!W13/20,"")</f>
        <v/>
      </c>
      <c r="X13" s="58" t="str">
        <f>IF(AND('20'!X13&lt;&gt;"",'20'!X13&lt;&gt;"Falta"),'20'!X13/20,"")</f>
        <v/>
      </c>
      <c r="Y13" s="58" t="str">
        <f>IF(AND('20'!Y13&lt;&gt;"",'20'!Y13&lt;&gt;"Falta"),'20'!Y13/20,"")</f>
        <v/>
      </c>
      <c r="Z13" s="58" t="str">
        <f>IF(AND('20'!Z13&lt;&gt;"",'20'!Z13&lt;&gt;"Falta"),'20'!Z13/20,"")</f>
        <v/>
      </c>
      <c r="AA13" s="58" t="str">
        <f>IF(AND('20'!AA13&lt;&gt;"",'20'!AA13&lt;&gt;"Falta"),'20'!AA13/20,"")</f>
        <v/>
      </c>
      <c r="AB13" s="58" t="str">
        <f>IF(AND('20'!AB13&lt;&gt;"",'20'!AB13&lt;&gt;"Falta"),'20'!AB13/20,"")</f>
        <v/>
      </c>
      <c r="AC13" s="58" t="str">
        <f>IF(AND('20'!AC13&lt;&gt;"",'20'!AC13&lt;&gt;"Falta"),'20'!AC13/20,"")</f>
        <v/>
      </c>
      <c r="AD13" s="58" t="str">
        <f>IF(AND('20'!AD13&lt;&gt;"",'20'!AD13&lt;&gt;"Falta"),'20'!AD13/20,"")</f>
        <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t="str">
        <f>IF(AND('20'!AK13&lt;&gt;"",'20'!AK13&lt;&gt;"Falta"),'20'!AK13/20,"")</f>
        <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t="str">
        <f>IF(AND('20'!AS13&lt;&gt;"",'20'!AS13&lt;&gt;"Falta"),'20'!AS13/20,"")</f>
        <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t="str">
        <f>IF(AND('20'!BA13&lt;&gt;"",'20'!BA13&lt;&gt;"Falta"),'20'!BA13/20,"")</f>
        <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t="str">
        <f>IF(AND('20'!BQ13&lt;&gt;"",'20'!BQ13&lt;&gt;"Falta"),'20'!BQ13/20,"")</f>
        <v/>
      </c>
      <c r="BR13" s="58" t="str">
        <f>IF(AND('20'!BR13&lt;&gt;"",'20'!BR13&lt;&gt;"Falta"),'20'!BR13/20,"")</f>
        <v/>
      </c>
      <c r="BS13" s="58" t="str">
        <f>IF(AND('20'!BS13&lt;&gt;"",'20'!BS13&lt;&gt;"Falta"),'20'!BS13/20,"")</f>
        <v/>
      </c>
      <c r="BT13" s="58" t="str">
        <f>IF(AND('20'!BT13&lt;&gt;"",'20'!BT13&lt;&gt;"Falta"),'20'!BT13/20,"")</f>
        <v/>
      </c>
      <c r="BU13" s="58" t="str">
        <f>IF(AND('20'!BU13&lt;&gt;"",'20'!BU13&lt;&gt;"Falta"),'20'!BU13/20,"")</f>
        <v/>
      </c>
      <c r="BV13" s="58" t="str">
        <f>IF(AND('20'!BV13&lt;&gt;"",'20'!BV13&lt;&gt;"Falta"),'20'!BV13/20,"")</f>
        <v/>
      </c>
      <c r="BW13" s="58" t="str">
        <f>IF(AND('20'!BW13&lt;&gt;"",'20'!BW13&lt;&gt;"Falta"),'20'!BW13/20,"")</f>
        <v/>
      </c>
      <c r="BX13" s="58" t="str">
        <f>IF(AND('20'!BX13&lt;&gt;"",'20'!BX13&lt;&gt;"Falta"),'20'!BX13/20,"")</f>
        <v/>
      </c>
      <c r="BY13" s="58" t="str">
        <f>IF(AND('20'!BY13&lt;&gt;"",'20'!BY13&lt;&gt;"Falta"),'20'!BY13/20,"")</f>
        <v/>
      </c>
      <c r="BZ13" s="58" t="str">
        <f>IF(AND('20'!BZ13&lt;&gt;"",'20'!BZ13&lt;&gt;"Falta"),'20'!BZ13/20,"")</f>
        <v/>
      </c>
      <c r="CA13" s="58" t="str">
        <f>IF(AND('20'!CA13&lt;&gt;"",'20'!CA13&lt;&gt;"Falta"),'20'!CA13/20,"")</f>
        <v/>
      </c>
      <c r="CB13" s="58" t="str">
        <f>IF(AND('20'!CB13&lt;&gt;"",'20'!CB13&lt;&gt;"Falta"),'20'!CB13/20,"")</f>
        <v/>
      </c>
      <c r="CC13" s="58" t="str">
        <f>IF(AND('20'!CC13&lt;&gt;"",'20'!CC13&lt;&gt;"Falta"),'20'!CC13/20,"")</f>
        <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t="str">
        <f>IF(AND('20'!CO13&lt;&gt;"",'20'!CO13&lt;&gt;"Falta"),'20'!CO13/20,"")</f>
        <v/>
      </c>
      <c r="CP13" s="58" t="str">
        <f>IF(AND('20'!CP13&lt;&gt;"",'20'!CP13&lt;&gt;"Falta"),'20'!CP13/20,"")</f>
        <v/>
      </c>
      <c r="CQ13" s="58" t="str">
        <f>IF(AND('20'!CQ13&lt;&gt;"",'20'!CQ13&lt;&gt;"Falta"),'20'!CQ13/20,"")</f>
        <v/>
      </c>
      <c r="CR13" s="58" t="str">
        <f>IF(AND('20'!CR13&lt;&gt;"",'20'!CR13&lt;&gt;"Falta"),'20'!CR13/20,"")</f>
        <v/>
      </c>
      <c r="CS13" s="58" t="str">
        <f>IF(AND('20'!CS13&lt;&gt;"",'20'!CS13&lt;&gt;"Falta"),'20'!CS13/20,"")</f>
        <v/>
      </c>
      <c r="CT13" s="58" t="str">
        <f>IF(AND('20'!CT13&lt;&gt;"",'20'!CT13&lt;&gt;"Falta"),'20'!CT13/20,"")</f>
        <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58" t="str">
        <f>IF(AND('20'!E14&lt;&gt;"",'20'!E14&lt;&gt;"Falta"),'20'!E14/20,"")</f>
        <v/>
      </c>
      <c r="F14" s="58" t="str">
        <f>IF(AND('20'!F14&lt;&gt;"",'20'!F14&lt;&gt;"Falta"),'20'!F14/20,"")</f>
        <v/>
      </c>
      <c r="G14" s="58" t="str">
        <f>IF(AND('20'!G14&lt;&gt;"",'20'!G14&lt;&gt;"Falta"),'20'!G14/20,"")</f>
        <v/>
      </c>
      <c r="H14" s="58" t="str">
        <f>IF(AND('20'!H14&lt;&gt;"",'20'!H14&lt;&gt;"Falta"),'20'!H14/20,"")</f>
        <v/>
      </c>
      <c r="I14" s="58" t="str">
        <f>IF(AND('20'!I14&lt;&gt;"",'20'!I14&lt;&gt;"Falta"),'20'!I14/20,"")</f>
        <v/>
      </c>
      <c r="J14" s="58" t="str">
        <f>IF(AND('20'!J14&lt;&gt;"",'20'!J14&lt;&gt;"Falta"),'20'!J14/20,"")</f>
        <v/>
      </c>
      <c r="K14" s="58" t="str">
        <f>IF(AND('20'!K14&lt;&gt;"",'20'!K14&lt;&gt;"Falta"),'20'!K14/20,"")</f>
        <v/>
      </c>
      <c r="L14" s="58" t="str">
        <f>IF(AND('20'!L14&lt;&gt;"",'20'!L14&lt;&gt;"Falta"),'20'!L14/20,"")</f>
        <v/>
      </c>
      <c r="M14" s="58" t="str">
        <f>IF(AND('20'!M14&lt;&gt;"",'20'!M14&lt;&gt;"Falta"),'20'!M14/20,"")</f>
        <v/>
      </c>
      <c r="N14" s="58" t="str">
        <f>IF(AND('20'!N14&lt;&gt;"",'20'!N14&lt;&gt;"Falta"),'20'!N14/20,"")</f>
        <v/>
      </c>
      <c r="O14" s="58" t="str">
        <f>IF(AND('20'!O14&lt;&gt;"",'20'!O14&lt;&gt;"Falta"),'20'!O14/20,"")</f>
        <v/>
      </c>
      <c r="P14" s="58" t="str">
        <f>IF(AND('20'!P14&lt;&gt;"",'20'!P14&lt;&gt;"Falta"),'20'!P14/20,"")</f>
        <v/>
      </c>
      <c r="Q14" s="58" t="str">
        <f>IF(AND('20'!Q14&lt;&gt;"",'20'!Q14&lt;&gt;"Falta"),'20'!Q14/20,"")</f>
        <v/>
      </c>
      <c r="R14" s="58" t="str">
        <f>IF(AND('20'!R14&lt;&gt;"",'20'!R14&lt;&gt;"Falta"),'20'!R14/20,"")</f>
        <v/>
      </c>
      <c r="S14" s="58" t="str">
        <f>IF(AND('20'!S14&lt;&gt;"",'20'!S14&lt;&gt;"Falta"),'20'!S14/20,"")</f>
        <v/>
      </c>
      <c r="T14" s="58" t="str">
        <f>IF(AND('20'!T14&lt;&gt;"",'20'!T14&lt;&gt;"Falta"),'20'!T14/20,"")</f>
        <v/>
      </c>
      <c r="U14" s="58" t="str">
        <f>IF(AND('20'!U14&lt;&gt;"",'20'!U14&lt;&gt;"Falta"),'20'!U14/20,"")</f>
        <v/>
      </c>
      <c r="V14" s="58" t="str">
        <f>IF(AND('20'!V14&lt;&gt;"",'20'!V14&lt;&gt;"Falta"),'20'!V14/20,"")</f>
        <v/>
      </c>
      <c r="W14" s="58" t="str">
        <f>IF(AND('20'!W14&lt;&gt;"",'20'!W14&lt;&gt;"Falta"),'20'!W14/20,"")</f>
        <v/>
      </c>
      <c r="X14" s="58" t="str">
        <f>IF(AND('20'!X14&lt;&gt;"",'20'!X14&lt;&gt;"Falta"),'20'!X14/20,"")</f>
        <v/>
      </c>
      <c r="Y14" s="58" t="str">
        <f>IF(AND('20'!Y14&lt;&gt;"",'20'!Y14&lt;&gt;"Falta"),'20'!Y14/20,"")</f>
        <v/>
      </c>
      <c r="Z14" s="58" t="str">
        <f>IF(AND('20'!Z14&lt;&gt;"",'20'!Z14&lt;&gt;"Falta"),'20'!Z14/20,"")</f>
        <v/>
      </c>
      <c r="AA14" s="58" t="str">
        <f>IF(AND('20'!AA14&lt;&gt;"",'20'!AA14&lt;&gt;"Falta"),'20'!AA14/20,"")</f>
        <v/>
      </c>
      <c r="AB14" s="58" t="str">
        <f>IF(AND('20'!AB14&lt;&gt;"",'20'!AB14&lt;&gt;"Falta"),'20'!AB14/20,"")</f>
        <v/>
      </c>
      <c r="AC14" s="58" t="str">
        <f>IF(AND('20'!AC14&lt;&gt;"",'20'!AC14&lt;&gt;"Falta"),'20'!AC14/20,"")</f>
        <v/>
      </c>
      <c r="AD14" s="58" t="str">
        <f>IF(AND('20'!AD14&lt;&gt;"",'20'!AD14&lt;&gt;"Falta"),'20'!AD14/20,"")</f>
        <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t="str">
        <f>IF(AND('20'!AK14&lt;&gt;"",'20'!AK14&lt;&gt;"Falta"),'20'!AK14/20,"")</f>
        <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t="str">
        <f>IF(AND('20'!AS14&lt;&gt;"",'20'!AS14&lt;&gt;"Falta"),'20'!AS14/20,"")</f>
        <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t="str">
        <f>IF(AND('20'!BA14&lt;&gt;"",'20'!BA14&lt;&gt;"Falta"),'20'!BA14/20,"")</f>
        <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t="str">
        <f>IF(AND('20'!BQ14&lt;&gt;"",'20'!BQ14&lt;&gt;"Falta"),'20'!BQ14/20,"")</f>
        <v/>
      </c>
      <c r="BR14" s="58" t="str">
        <f>IF(AND('20'!BR14&lt;&gt;"",'20'!BR14&lt;&gt;"Falta"),'20'!BR14/20,"")</f>
        <v/>
      </c>
      <c r="BS14" s="58" t="str">
        <f>IF(AND('20'!BS14&lt;&gt;"",'20'!BS14&lt;&gt;"Falta"),'20'!BS14/20,"")</f>
        <v/>
      </c>
      <c r="BT14" s="58" t="str">
        <f>IF(AND('20'!BT14&lt;&gt;"",'20'!BT14&lt;&gt;"Falta"),'20'!BT14/20,"")</f>
        <v/>
      </c>
      <c r="BU14" s="58" t="str">
        <f>IF(AND('20'!BU14&lt;&gt;"",'20'!BU14&lt;&gt;"Falta"),'20'!BU14/20,"")</f>
        <v/>
      </c>
      <c r="BV14" s="58" t="str">
        <f>IF(AND('20'!BV14&lt;&gt;"",'20'!BV14&lt;&gt;"Falta"),'20'!BV14/20,"")</f>
        <v/>
      </c>
      <c r="BW14" s="58" t="str">
        <f>IF(AND('20'!BW14&lt;&gt;"",'20'!BW14&lt;&gt;"Falta"),'20'!BW14/20,"")</f>
        <v/>
      </c>
      <c r="BX14" s="58" t="str">
        <f>IF(AND('20'!BX14&lt;&gt;"",'20'!BX14&lt;&gt;"Falta"),'20'!BX14/20,"")</f>
        <v/>
      </c>
      <c r="BY14" s="58" t="str">
        <f>IF(AND('20'!BY14&lt;&gt;"",'20'!BY14&lt;&gt;"Falta"),'20'!BY14/20,"")</f>
        <v/>
      </c>
      <c r="BZ14" s="58" t="str">
        <f>IF(AND('20'!BZ14&lt;&gt;"",'20'!BZ14&lt;&gt;"Falta"),'20'!BZ14/20,"")</f>
        <v/>
      </c>
      <c r="CA14" s="58" t="str">
        <f>IF(AND('20'!CA14&lt;&gt;"",'20'!CA14&lt;&gt;"Falta"),'20'!CA14/20,"")</f>
        <v/>
      </c>
      <c r="CB14" s="58" t="str">
        <f>IF(AND('20'!CB14&lt;&gt;"",'20'!CB14&lt;&gt;"Falta"),'20'!CB14/20,"")</f>
        <v/>
      </c>
      <c r="CC14" s="58" t="str">
        <f>IF(AND('20'!CC14&lt;&gt;"",'20'!CC14&lt;&gt;"Falta"),'20'!CC14/20,"")</f>
        <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t="str">
        <f>IF(AND('20'!CO14&lt;&gt;"",'20'!CO14&lt;&gt;"Falta"),'20'!CO14/20,"")</f>
        <v/>
      </c>
      <c r="CP14" s="58" t="str">
        <f>IF(AND('20'!CP14&lt;&gt;"",'20'!CP14&lt;&gt;"Falta"),'20'!CP14/20,"")</f>
        <v/>
      </c>
      <c r="CQ14" s="58" t="str">
        <f>IF(AND('20'!CQ14&lt;&gt;"",'20'!CQ14&lt;&gt;"Falta"),'20'!CQ14/20,"")</f>
        <v/>
      </c>
      <c r="CR14" s="58" t="str">
        <f>IF(AND('20'!CR14&lt;&gt;"",'20'!CR14&lt;&gt;"Falta"),'20'!CR14/20,"")</f>
        <v/>
      </c>
      <c r="CS14" s="58" t="str">
        <f>IF(AND('20'!CS14&lt;&gt;"",'20'!CS14&lt;&gt;"Falta"),'20'!CS14/20,"")</f>
        <v/>
      </c>
      <c r="CT14" s="58" t="str">
        <f>IF(AND('20'!CT14&lt;&gt;"",'20'!CT14&lt;&gt;"Falta"),'20'!CT14/20,"")</f>
        <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58" t="str">
        <f>IF(AND('20'!E15&lt;&gt;"",'20'!E15&lt;&gt;"Falta"),'20'!E15/20,"")</f>
        <v/>
      </c>
      <c r="F15" s="58" t="str">
        <f>IF(AND('20'!F15&lt;&gt;"",'20'!F15&lt;&gt;"Falta"),'20'!F15/20,"")</f>
        <v/>
      </c>
      <c r="G15" s="58" t="str">
        <f>IF(AND('20'!G15&lt;&gt;"",'20'!G15&lt;&gt;"Falta"),'20'!G15/20,"")</f>
        <v/>
      </c>
      <c r="H15" s="58" t="str">
        <f>IF(AND('20'!H15&lt;&gt;"",'20'!H15&lt;&gt;"Falta"),'20'!H15/20,"")</f>
        <v/>
      </c>
      <c r="I15" s="58" t="str">
        <f>IF(AND('20'!I15&lt;&gt;"",'20'!I15&lt;&gt;"Falta"),'20'!I15/20,"")</f>
        <v/>
      </c>
      <c r="J15" s="58" t="str">
        <f>IF(AND('20'!J15&lt;&gt;"",'20'!J15&lt;&gt;"Falta"),'20'!J15/20,"")</f>
        <v/>
      </c>
      <c r="K15" s="58" t="str">
        <f>IF(AND('20'!K15&lt;&gt;"",'20'!K15&lt;&gt;"Falta"),'20'!K15/20,"")</f>
        <v/>
      </c>
      <c r="L15" s="58" t="str">
        <f>IF(AND('20'!L15&lt;&gt;"",'20'!L15&lt;&gt;"Falta"),'20'!L15/20,"")</f>
        <v/>
      </c>
      <c r="M15" s="58" t="str">
        <f>IF(AND('20'!M15&lt;&gt;"",'20'!M15&lt;&gt;"Falta"),'20'!M15/20,"")</f>
        <v/>
      </c>
      <c r="N15" s="58" t="str">
        <f>IF(AND('20'!N15&lt;&gt;"",'20'!N15&lt;&gt;"Falta"),'20'!N15/20,"")</f>
        <v/>
      </c>
      <c r="O15" s="58" t="str">
        <f>IF(AND('20'!O15&lt;&gt;"",'20'!O15&lt;&gt;"Falta"),'20'!O15/20,"")</f>
        <v/>
      </c>
      <c r="P15" s="58" t="str">
        <f>IF(AND('20'!P15&lt;&gt;"",'20'!P15&lt;&gt;"Falta"),'20'!P15/20,"")</f>
        <v/>
      </c>
      <c r="Q15" s="58" t="str">
        <f>IF(AND('20'!Q15&lt;&gt;"",'20'!Q15&lt;&gt;"Falta"),'20'!Q15/20,"")</f>
        <v/>
      </c>
      <c r="R15" s="58" t="str">
        <f>IF(AND('20'!R15&lt;&gt;"",'20'!R15&lt;&gt;"Falta"),'20'!R15/20,"")</f>
        <v/>
      </c>
      <c r="S15" s="58" t="str">
        <f>IF(AND('20'!S15&lt;&gt;"",'20'!S15&lt;&gt;"Falta"),'20'!S15/20,"")</f>
        <v/>
      </c>
      <c r="T15" s="58" t="str">
        <f>IF(AND('20'!T15&lt;&gt;"",'20'!T15&lt;&gt;"Falta"),'20'!T15/20,"")</f>
        <v/>
      </c>
      <c r="U15" s="58" t="str">
        <f>IF(AND('20'!U15&lt;&gt;"",'20'!U15&lt;&gt;"Falta"),'20'!U15/20,"")</f>
        <v/>
      </c>
      <c r="V15" s="58" t="str">
        <f>IF(AND('20'!V15&lt;&gt;"",'20'!V15&lt;&gt;"Falta"),'20'!V15/20,"")</f>
        <v/>
      </c>
      <c r="W15" s="58" t="str">
        <f>IF(AND('20'!W15&lt;&gt;"",'20'!W15&lt;&gt;"Falta"),'20'!W15/20,"")</f>
        <v/>
      </c>
      <c r="X15" s="58" t="str">
        <f>IF(AND('20'!X15&lt;&gt;"",'20'!X15&lt;&gt;"Falta"),'20'!X15/20,"")</f>
        <v/>
      </c>
      <c r="Y15" s="58" t="str">
        <f>IF(AND('20'!Y15&lt;&gt;"",'20'!Y15&lt;&gt;"Falta"),'20'!Y15/20,"")</f>
        <v/>
      </c>
      <c r="Z15" s="58" t="str">
        <f>IF(AND('20'!Z15&lt;&gt;"",'20'!Z15&lt;&gt;"Falta"),'20'!Z15/20,"")</f>
        <v/>
      </c>
      <c r="AA15" s="58" t="str">
        <f>IF(AND('20'!AA15&lt;&gt;"",'20'!AA15&lt;&gt;"Falta"),'20'!AA15/20,"")</f>
        <v/>
      </c>
      <c r="AB15" s="58" t="str">
        <f>IF(AND('20'!AB15&lt;&gt;"",'20'!AB15&lt;&gt;"Falta"),'20'!AB15/20,"")</f>
        <v/>
      </c>
      <c r="AC15" s="58" t="str">
        <f>IF(AND('20'!AC15&lt;&gt;"",'20'!AC15&lt;&gt;"Falta"),'20'!AC15/20,"")</f>
        <v/>
      </c>
      <c r="AD15" s="58" t="str">
        <f>IF(AND('20'!AD15&lt;&gt;"",'20'!AD15&lt;&gt;"Falta"),'20'!AD15/20,"")</f>
        <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t="str">
        <f>IF(AND('20'!AK15&lt;&gt;"",'20'!AK15&lt;&gt;"Falta"),'20'!AK15/20,"")</f>
        <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t="str">
        <f>IF(AND('20'!AS15&lt;&gt;"",'20'!AS15&lt;&gt;"Falta"),'20'!AS15/20,"")</f>
        <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t="str">
        <f>IF(AND('20'!BA15&lt;&gt;"",'20'!BA15&lt;&gt;"Falta"),'20'!BA15/20,"")</f>
        <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t="str">
        <f>IF(AND('20'!BQ15&lt;&gt;"",'20'!BQ15&lt;&gt;"Falta"),'20'!BQ15/20,"")</f>
        <v/>
      </c>
      <c r="BR15" s="58" t="str">
        <f>IF(AND('20'!BR15&lt;&gt;"",'20'!BR15&lt;&gt;"Falta"),'20'!BR15/20,"")</f>
        <v/>
      </c>
      <c r="BS15" s="58" t="str">
        <f>IF(AND('20'!BS15&lt;&gt;"",'20'!BS15&lt;&gt;"Falta"),'20'!BS15/20,"")</f>
        <v/>
      </c>
      <c r="BT15" s="58" t="str">
        <f>IF(AND('20'!BT15&lt;&gt;"",'20'!BT15&lt;&gt;"Falta"),'20'!BT15/20,"")</f>
        <v/>
      </c>
      <c r="BU15" s="58" t="str">
        <f>IF(AND('20'!BU15&lt;&gt;"",'20'!BU15&lt;&gt;"Falta"),'20'!BU15/20,"")</f>
        <v/>
      </c>
      <c r="BV15" s="58" t="str">
        <f>IF(AND('20'!BV15&lt;&gt;"",'20'!BV15&lt;&gt;"Falta"),'20'!BV15/20,"")</f>
        <v/>
      </c>
      <c r="BW15" s="58" t="str">
        <f>IF(AND('20'!BW15&lt;&gt;"",'20'!BW15&lt;&gt;"Falta"),'20'!BW15/20,"")</f>
        <v/>
      </c>
      <c r="BX15" s="58" t="str">
        <f>IF(AND('20'!BX15&lt;&gt;"",'20'!BX15&lt;&gt;"Falta"),'20'!BX15/20,"")</f>
        <v/>
      </c>
      <c r="BY15" s="58" t="str">
        <f>IF(AND('20'!BY15&lt;&gt;"",'20'!BY15&lt;&gt;"Falta"),'20'!BY15/20,"")</f>
        <v/>
      </c>
      <c r="BZ15" s="58" t="str">
        <f>IF(AND('20'!BZ15&lt;&gt;"",'20'!BZ15&lt;&gt;"Falta"),'20'!BZ15/20,"")</f>
        <v/>
      </c>
      <c r="CA15" s="58" t="str">
        <f>IF(AND('20'!CA15&lt;&gt;"",'20'!CA15&lt;&gt;"Falta"),'20'!CA15/20,"")</f>
        <v/>
      </c>
      <c r="CB15" s="58" t="str">
        <f>IF(AND('20'!CB15&lt;&gt;"",'20'!CB15&lt;&gt;"Falta"),'20'!CB15/20,"")</f>
        <v/>
      </c>
      <c r="CC15" s="58" t="str">
        <f>IF(AND('20'!CC15&lt;&gt;"",'20'!CC15&lt;&gt;"Falta"),'20'!CC15/20,"")</f>
        <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t="str">
        <f>IF(AND('20'!CO15&lt;&gt;"",'20'!CO15&lt;&gt;"Falta"),'20'!CO15/20,"")</f>
        <v/>
      </c>
      <c r="CP15" s="58" t="str">
        <f>IF(AND('20'!CP15&lt;&gt;"",'20'!CP15&lt;&gt;"Falta"),'20'!CP15/20,"")</f>
        <v/>
      </c>
      <c r="CQ15" s="58" t="str">
        <f>IF(AND('20'!CQ15&lt;&gt;"",'20'!CQ15&lt;&gt;"Falta"),'20'!CQ15/20,"")</f>
        <v/>
      </c>
      <c r="CR15" s="58" t="str">
        <f>IF(AND('20'!CR15&lt;&gt;"",'20'!CR15&lt;&gt;"Falta"),'20'!CR15/20,"")</f>
        <v/>
      </c>
      <c r="CS15" s="58" t="str">
        <f>IF(AND('20'!CS15&lt;&gt;"",'20'!CS15&lt;&gt;"Falta"),'20'!CS15/20,"")</f>
        <v/>
      </c>
      <c r="CT15" s="58" t="str">
        <f>IF(AND('20'!CT15&lt;&gt;"",'20'!CT15&lt;&gt;"Falta"),'20'!CT15/20,"")</f>
        <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58" t="str">
        <f>IF(AND('20'!E16&lt;&gt;"",'20'!E16&lt;&gt;"Falta"),'20'!E16/20,"")</f>
        <v/>
      </c>
      <c r="F16" s="58" t="str">
        <f>IF(AND('20'!F16&lt;&gt;"",'20'!F16&lt;&gt;"Falta"),'20'!F16/20,"")</f>
        <v/>
      </c>
      <c r="G16" s="58" t="str">
        <f>IF(AND('20'!G16&lt;&gt;"",'20'!G16&lt;&gt;"Falta"),'20'!G16/20,"")</f>
        <v/>
      </c>
      <c r="H16" s="58" t="str">
        <f>IF(AND('20'!H16&lt;&gt;"",'20'!H16&lt;&gt;"Falta"),'20'!H16/20,"")</f>
        <v/>
      </c>
      <c r="I16" s="58" t="str">
        <f>IF(AND('20'!I16&lt;&gt;"",'20'!I16&lt;&gt;"Falta"),'20'!I16/20,"")</f>
        <v/>
      </c>
      <c r="J16" s="58" t="str">
        <f>IF(AND('20'!J16&lt;&gt;"",'20'!J16&lt;&gt;"Falta"),'20'!J16/20,"")</f>
        <v/>
      </c>
      <c r="K16" s="58" t="str">
        <f>IF(AND('20'!K16&lt;&gt;"",'20'!K16&lt;&gt;"Falta"),'20'!K16/20,"")</f>
        <v/>
      </c>
      <c r="L16" s="58" t="str">
        <f>IF(AND('20'!L16&lt;&gt;"",'20'!L16&lt;&gt;"Falta"),'20'!L16/20,"")</f>
        <v/>
      </c>
      <c r="M16" s="58" t="str">
        <f>IF(AND('20'!M16&lt;&gt;"",'20'!M16&lt;&gt;"Falta"),'20'!M16/20,"")</f>
        <v/>
      </c>
      <c r="N16" s="58" t="str">
        <f>IF(AND('20'!N16&lt;&gt;"",'20'!N16&lt;&gt;"Falta"),'20'!N16/20,"")</f>
        <v/>
      </c>
      <c r="O16" s="58" t="str">
        <f>IF(AND('20'!O16&lt;&gt;"",'20'!O16&lt;&gt;"Falta"),'20'!O16/20,"")</f>
        <v/>
      </c>
      <c r="P16" s="58" t="str">
        <f>IF(AND('20'!P16&lt;&gt;"",'20'!P16&lt;&gt;"Falta"),'20'!P16/20,"")</f>
        <v/>
      </c>
      <c r="Q16" s="58" t="str">
        <f>IF(AND('20'!Q16&lt;&gt;"",'20'!Q16&lt;&gt;"Falta"),'20'!Q16/20,"")</f>
        <v/>
      </c>
      <c r="R16" s="58" t="str">
        <f>IF(AND('20'!R16&lt;&gt;"",'20'!R16&lt;&gt;"Falta"),'20'!R16/20,"")</f>
        <v/>
      </c>
      <c r="S16" s="58" t="str">
        <f>IF(AND('20'!S16&lt;&gt;"",'20'!S16&lt;&gt;"Falta"),'20'!S16/20,"")</f>
        <v/>
      </c>
      <c r="T16" s="58" t="str">
        <f>IF(AND('20'!T16&lt;&gt;"",'20'!T16&lt;&gt;"Falta"),'20'!T16/20,"")</f>
        <v/>
      </c>
      <c r="U16" s="58" t="str">
        <f>IF(AND('20'!U16&lt;&gt;"",'20'!U16&lt;&gt;"Falta"),'20'!U16/20,"")</f>
        <v/>
      </c>
      <c r="V16" s="58" t="str">
        <f>IF(AND('20'!V16&lt;&gt;"",'20'!V16&lt;&gt;"Falta"),'20'!V16/20,"")</f>
        <v/>
      </c>
      <c r="W16" s="58" t="str">
        <f>IF(AND('20'!W16&lt;&gt;"",'20'!W16&lt;&gt;"Falta"),'20'!W16/20,"")</f>
        <v/>
      </c>
      <c r="X16" s="58" t="str">
        <f>IF(AND('20'!X16&lt;&gt;"",'20'!X16&lt;&gt;"Falta"),'20'!X16/20,"")</f>
        <v/>
      </c>
      <c r="Y16" s="58" t="str">
        <f>IF(AND('20'!Y16&lt;&gt;"",'20'!Y16&lt;&gt;"Falta"),'20'!Y16/20,"")</f>
        <v/>
      </c>
      <c r="Z16" s="58" t="str">
        <f>IF(AND('20'!Z16&lt;&gt;"",'20'!Z16&lt;&gt;"Falta"),'20'!Z16/20,"")</f>
        <v/>
      </c>
      <c r="AA16" s="58" t="str">
        <f>IF(AND('20'!AA16&lt;&gt;"",'20'!AA16&lt;&gt;"Falta"),'20'!AA16/20,"")</f>
        <v/>
      </c>
      <c r="AB16" s="58" t="str">
        <f>IF(AND('20'!AB16&lt;&gt;"",'20'!AB16&lt;&gt;"Falta"),'20'!AB16/20,"")</f>
        <v/>
      </c>
      <c r="AC16" s="58" t="str">
        <f>IF(AND('20'!AC16&lt;&gt;"",'20'!AC16&lt;&gt;"Falta"),'20'!AC16/20,"")</f>
        <v/>
      </c>
      <c r="AD16" s="58" t="str">
        <f>IF(AND('20'!AD16&lt;&gt;"",'20'!AD16&lt;&gt;"Falta"),'20'!AD16/20,"")</f>
        <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t="str">
        <f>IF(AND('20'!AK16&lt;&gt;"",'20'!AK16&lt;&gt;"Falta"),'20'!AK16/20,"")</f>
        <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t="str">
        <f>IF(AND('20'!AS16&lt;&gt;"",'20'!AS16&lt;&gt;"Falta"),'20'!AS16/20,"")</f>
        <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t="str">
        <f>IF(AND('20'!BA16&lt;&gt;"",'20'!BA16&lt;&gt;"Falta"),'20'!BA16/20,"")</f>
        <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t="str">
        <f>IF(AND('20'!BQ16&lt;&gt;"",'20'!BQ16&lt;&gt;"Falta"),'20'!BQ16/20,"")</f>
        <v/>
      </c>
      <c r="BR16" s="58" t="str">
        <f>IF(AND('20'!BR16&lt;&gt;"",'20'!BR16&lt;&gt;"Falta"),'20'!BR16/20,"")</f>
        <v/>
      </c>
      <c r="BS16" s="58" t="str">
        <f>IF(AND('20'!BS16&lt;&gt;"",'20'!BS16&lt;&gt;"Falta"),'20'!BS16/20,"")</f>
        <v/>
      </c>
      <c r="BT16" s="58" t="str">
        <f>IF(AND('20'!BT16&lt;&gt;"",'20'!BT16&lt;&gt;"Falta"),'20'!BT16/20,"")</f>
        <v/>
      </c>
      <c r="BU16" s="58" t="str">
        <f>IF(AND('20'!BU16&lt;&gt;"",'20'!BU16&lt;&gt;"Falta"),'20'!BU16/20,"")</f>
        <v/>
      </c>
      <c r="BV16" s="58" t="str">
        <f>IF(AND('20'!BV16&lt;&gt;"",'20'!BV16&lt;&gt;"Falta"),'20'!BV16/20,"")</f>
        <v/>
      </c>
      <c r="BW16" s="58" t="str">
        <f>IF(AND('20'!BW16&lt;&gt;"",'20'!BW16&lt;&gt;"Falta"),'20'!BW16/20,"")</f>
        <v/>
      </c>
      <c r="BX16" s="58" t="str">
        <f>IF(AND('20'!BX16&lt;&gt;"",'20'!BX16&lt;&gt;"Falta"),'20'!BX16/20,"")</f>
        <v/>
      </c>
      <c r="BY16" s="58" t="str">
        <f>IF(AND('20'!BY16&lt;&gt;"",'20'!BY16&lt;&gt;"Falta"),'20'!BY16/20,"")</f>
        <v/>
      </c>
      <c r="BZ16" s="58" t="str">
        <f>IF(AND('20'!BZ16&lt;&gt;"",'20'!BZ16&lt;&gt;"Falta"),'20'!BZ16/20,"")</f>
        <v/>
      </c>
      <c r="CA16" s="58" t="str">
        <f>IF(AND('20'!CA16&lt;&gt;"",'20'!CA16&lt;&gt;"Falta"),'20'!CA16/20,"")</f>
        <v/>
      </c>
      <c r="CB16" s="58" t="str">
        <f>IF(AND('20'!CB16&lt;&gt;"",'20'!CB16&lt;&gt;"Falta"),'20'!CB16/20,"")</f>
        <v/>
      </c>
      <c r="CC16" s="58" t="str">
        <f>IF(AND('20'!CC16&lt;&gt;"",'20'!CC16&lt;&gt;"Falta"),'20'!CC16/20,"")</f>
        <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t="str">
        <f>IF(AND('20'!CO16&lt;&gt;"",'20'!CO16&lt;&gt;"Falta"),'20'!CO16/20,"")</f>
        <v/>
      </c>
      <c r="CP16" s="58" t="str">
        <f>IF(AND('20'!CP16&lt;&gt;"",'20'!CP16&lt;&gt;"Falta"),'20'!CP16/20,"")</f>
        <v/>
      </c>
      <c r="CQ16" s="58" t="str">
        <f>IF(AND('20'!CQ16&lt;&gt;"",'20'!CQ16&lt;&gt;"Falta"),'20'!CQ16/20,"")</f>
        <v/>
      </c>
      <c r="CR16" s="58" t="str">
        <f>IF(AND('20'!CR16&lt;&gt;"",'20'!CR16&lt;&gt;"Falta"),'20'!CR16/20,"")</f>
        <v/>
      </c>
      <c r="CS16" s="58" t="str">
        <f>IF(AND('20'!CS16&lt;&gt;"",'20'!CS16&lt;&gt;"Falta"),'20'!CS16/20,"")</f>
        <v/>
      </c>
      <c r="CT16" s="58" t="str">
        <f>IF(AND('20'!CT16&lt;&gt;"",'20'!CT16&lt;&gt;"Falta"),'20'!CT16/20,"")</f>
        <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58" t="str">
        <f>IF(AND('20'!E17&lt;&gt;"",'20'!E17&lt;&gt;"Falta"),'20'!E17/20,"")</f>
        <v/>
      </c>
      <c r="F17" s="58" t="str">
        <f>IF(AND('20'!F17&lt;&gt;"",'20'!F17&lt;&gt;"Falta"),'20'!F17/20,"")</f>
        <v/>
      </c>
      <c r="G17" s="58" t="str">
        <f>IF(AND('20'!G17&lt;&gt;"",'20'!G17&lt;&gt;"Falta"),'20'!G17/20,"")</f>
        <v/>
      </c>
      <c r="H17" s="58" t="str">
        <f>IF(AND('20'!H17&lt;&gt;"",'20'!H17&lt;&gt;"Falta"),'20'!H17/20,"")</f>
        <v/>
      </c>
      <c r="I17" s="58" t="str">
        <f>IF(AND('20'!I17&lt;&gt;"",'20'!I17&lt;&gt;"Falta"),'20'!I17/20,"")</f>
        <v/>
      </c>
      <c r="J17" s="58" t="str">
        <f>IF(AND('20'!J17&lt;&gt;"",'20'!J17&lt;&gt;"Falta"),'20'!J17/20,"")</f>
        <v/>
      </c>
      <c r="K17" s="58" t="str">
        <f>IF(AND('20'!K17&lt;&gt;"",'20'!K17&lt;&gt;"Falta"),'20'!K17/20,"")</f>
        <v/>
      </c>
      <c r="L17" s="58" t="str">
        <f>IF(AND('20'!L17&lt;&gt;"",'20'!L17&lt;&gt;"Falta"),'20'!L17/20,"")</f>
        <v/>
      </c>
      <c r="M17" s="58" t="str">
        <f>IF(AND('20'!M17&lt;&gt;"",'20'!M17&lt;&gt;"Falta"),'20'!M17/20,"")</f>
        <v/>
      </c>
      <c r="N17" s="58" t="str">
        <f>IF(AND('20'!N17&lt;&gt;"",'20'!N17&lt;&gt;"Falta"),'20'!N17/20,"")</f>
        <v/>
      </c>
      <c r="O17" s="58" t="str">
        <f>IF(AND('20'!O17&lt;&gt;"",'20'!O17&lt;&gt;"Falta"),'20'!O17/20,"")</f>
        <v/>
      </c>
      <c r="P17" s="58" t="str">
        <f>IF(AND('20'!P17&lt;&gt;"",'20'!P17&lt;&gt;"Falta"),'20'!P17/20,"")</f>
        <v/>
      </c>
      <c r="Q17" s="58" t="str">
        <f>IF(AND('20'!Q17&lt;&gt;"",'20'!Q17&lt;&gt;"Falta"),'20'!Q17/20,"")</f>
        <v/>
      </c>
      <c r="R17" s="58" t="str">
        <f>IF(AND('20'!R17&lt;&gt;"",'20'!R17&lt;&gt;"Falta"),'20'!R17/20,"")</f>
        <v/>
      </c>
      <c r="S17" s="58" t="str">
        <f>IF(AND('20'!S17&lt;&gt;"",'20'!S17&lt;&gt;"Falta"),'20'!S17/20,"")</f>
        <v/>
      </c>
      <c r="T17" s="58" t="str">
        <f>IF(AND('20'!T17&lt;&gt;"",'20'!T17&lt;&gt;"Falta"),'20'!T17/20,"")</f>
        <v/>
      </c>
      <c r="U17" s="58" t="str">
        <f>IF(AND('20'!U17&lt;&gt;"",'20'!U17&lt;&gt;"Falta"),'20'!U17/20,"")</f>
        <v/>
      </c>
      <c r="V17" s="58" t="str">
        <f>IF(AND('20'!V17&lt;&gt;"",'20'!V17&lt;&gt;"Falta"),'20'!V17/20,"")</f>
        <v/>
      </c>
      <c r="W17" s="58" t="str">
        <f>IF(AND('20'!W17&lt;&gt;"",'20'!W17&lt;&gt;"Falta"),'20'!W17/20,"")</f>
        <v/>
      </c>
      <c r="X17" s="58" t="str">
        <f>IF(AND('20'!X17&lt;&gt;"",'20'!X17&lt;&gt;"Falta"),'20'!X17/20,"")</f>
        <v/>
      </c>
      <c r="Y17" s="58" t="str">
        <f>IF(AND('20'!Y17&lt;&gt;"",'20'!Y17&lt;&gt;"Falta"),'20'!Y17/20,"")</f>
        <v/>
      </c>
      <c r="Z17" s="58" t="str">
        <f>IF(AND('20'!Z17&lt;&gt;"",'20'!Z17&lt;&gt;"Falta"),'20'!Z17/20,"")</f>
        <v/>
      </c>
      <c r="AA17" s="58" t="str">
        <f>IF(AND('20'!AA17&lt;&gt;"",'20'!AA17&lt;&gt;"Falta"),'20'!AA17/20,"")</f>
        <v/>
      </c>
      <c r="AB17" s="58" t="str">
        <f>IF(AND('20'!AB17&lt;&gt;"",'20'!AB17&lt;&gt;"Falta"),'20'!AB17/20,"")</f>
        <v/>
      </c>
      <c r="AC17" s="58" t="str">
        <f>IF(AND('20'!AC17&lt;&gt;"",'20'!AC17&lt;&gt;"Falta"),'20'!AC17/20,"")</f>
        <v/>
      </c>
      <c r="AD17" s="58" t="str">
        <f>IF(AND('20'!AD17&lt;&gt;"",'20'!AD17&lt;&gt;"Falta"),'20'!AD17/20,"")</f>
        <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t="str">
        <f>IF(AND('20'!AK17&lt;&gt;"",'20'!AK17&lt;&gt;"Falta"),'20'!AK17/20,"")</f>
        <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t="str">
        <f>IF(AND('20'!AS17&lt;&gt;"",'20'!AS17&lt;&gt;"Falta"),'20'!AS17/20,"")</f>
        <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t="str">
        <f>IF(AND('20'!BA17&lt;&gt;"",'20'!BA17&lt;&gt;"Falta"),'20'!BA17/20,"")</f>
        <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t="str">
        <f>IF(AND('20'!BQ17&lt;&gt;"",'20'!BQ17&lt;&gt;"Falta"),'20'!BQ17/20,"")</f>
        <v/>
      </c>
      <c r="BR17" s="58" t="str">
        <f>IF(AND('20'!BR17&lt;&gt;"",'20'!BR17&lt;&gt;"Falta"),'20'!BR17/20,"")</f>
        <v/>
      </c>
      <c r="BS17" s="58" t="str">
        <f>IF(AND('20'!BS17&lt;&gt;"",'20'!BS17&lt;&gt;"Falta"),'20'!BS17/20,"")</f>
        <v/>
      </c>
      <c r="BT17" s="58" t="str">
        <f>IF(AND('20'!BT17&lt;&gt;"",'20'!BT17&lt;&gt;"Falta"),'20'!BT17/20,"")</f>
        <v/>
      </c>
      <c r="BU17" s="58" t="str">
        <f>IF(AND('20'!BU17&lt;&gt;"",'20'!BU17&lt;&gt;"Falta"),'20'!BU17/20,"")</f>
        <v/>
      </c>
      <c r="BV17" s="58" t="str">
        <f>IF(AND('20'!BV17&lt;&gt;"",'20'!BV17&lt;&gt;"Falta"),'20'!BV17/20,"")</f>
        <v/>
      </c>
      <c r="BW17" s="58" t="str">
        <f>IF(AND('20'!BW17&lt;&gt;"",'20'!BW17&lt;&gt;"Falta"),'20'!BW17/20,"")</f>
        <v/>
      </c>
      <c r="BX17" s="58" t="str">
        <f>IF(AND('20'!BX17&lt;&gt;"",'20'!BX17&lt;&gt;"Falta"),'20'!BX17/20,"")</f>
        <v/>
      </c>
      <c r="BY17" s="58" t="str">
        <f>IF(AND('20'!BY17&lt;&gt;"",'20'!BY17&lt;&gt;"Falta"),'20'!BY17/20,"")</f>
        <v/>
      </c>
      <c r="BZ17" s="58" t="str">
        <f>IF(AND('20'!BZ17&lt;&gt;"",'20'!BZ17&lt;&gt;"Falta"),'20'!BZ17/20,"")</f>
        <v/>
      </c>
      <c r="CA17" s="58" t="str">
        <f>IF(AND('20'!CA17&lt;&gt;"",'20'!CA17&lt;&gt;"Falta"),'20'!CA17/20,"")</f>
        <v/>
      </c>
      <c r="CB17" s="58" t="str">
        <f>IF(AND('20'!CB17&lt;&gt;"",'20'!CB17&lt;&gt;"Falta"),'20'!CB17/20,"")</f>
        <v/>
      </c>
      <c r="CC17" s="58" t="str">
        <f>IF(AND('20'!CC17&lt;&gt;"",'20'!CC17&lt;&gt;"Falta"),'20'!CC17/20,"")</f>
        <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t="str">
        <f>IF(AND('20'!CO17&lt;&gt;"",'20'!CO17&lt;&gt;"Falta"),'20'!CO17/20,"")</f>
        <v/>
      </c>
      <c r="CP17" s="58" t="str">
        <f>IF(AND('20'!CP17&lt;&gt;"",'20'!CP17&lt;&gt;"Falta"),'20'!CP17/20,"")</f>
        <v/>
      </c>
      <c r="CQ17" s="58" t="str">
        <f>IF(AND('20'!CQ17&lt;&gt;"",'20'!CQ17&lt;&gt;"Falta"),'20'!CQ17/20,"")</f>
        <v/>
      </c>
      <c r="CR17" s="58" t="str">
        <f>IF(AND('20'!CR17&lt;&gt;"",'20'!CR17&lt;&gt;"Falta"),'20'!CR17/20,"")</f>
        <v/>
      </c>
      <c r="CS17" s="58" t="str">
        <f>IF(AND('20'!CS17&lt;&gt;"",'20'!CS17&lt;&gt;"Falta"),'20'!CS17/20,"")</f>
        <v/>
      </c>
      <c r="CT17" s="58" t="str">
        <f>IF(AND('20'!CT17&lt;&gt;"",'20'!CT17&lt;&gt;"Falta"),'20'!CT17/20,"")</f>
        <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58" t="str">
        <f>IF(AND('20'!E18&lt;&gt;"",'20'!E18&lt;&gt;"Falta"),'20'!E18/20,"")</f>
        <v/>
      </c>
      <c r="F18" s="58" t="str">
        <f>IF(AND('20'!F18&lt;&gt;"",'20'!F18&lt;&gt;"Falta"),'20'!F18/20,"")</f>
        <v/>
      </c>
      <c r="G18" s="58" t="str">
        <f>IF(AND('20'!G18&lt;&gt;"",'20'!G18&lt;&gt;"Falta"),'20'!G18/20,"")</f>
        <v/>
      </c>
      <c r="H18" s="58" t="str">
        <f>IF(AND('20'!H18&lt;&gt;"",'20'!H18&lt;&gt;"Falta"),'20'!H18/20,"")</f>
        <v/>
      </c>
      <c r="I18" s="58" t="str">
        <f>IF(AND('20'!I18&lt;&gt;"",'20'!I18&lt;&gt;"Falta"),'20'!I18/20,"")</f>
        <v/>
      </c>
      <c r="J18" s="58" t="str">
        <f>IF(AND('20'!J18&lt;&gt;"",'20'!J18&lt;&gt;"Falta"),'20'!J18/20,"")</f>
        <v/>
      </c>
      <c r="K18" s="58" t="str">
        <f>IF(AND('20'!K18&lt;&gt;"",'20'!K18&lt;&gt;"Falta"),'20'!K18/20,"")</f>
        <v/>
      </c>
      <c r="L18" s="58" t="str">
        <f>IF(AND('20'!L18&lt;&gt;"",'20'!L18&lt;&gt;"Falta"),'20'!L18/20,"")</f>
        <v/>
      </c>
      <c r="M18" s="58" t="str">
        <f>IF(AND('20'!M18&lt;&gt;"",'20'!M18&lt;&gt;"Falta"),'20'!M18/20,"")</f>
        <v/>
      </c>
      <c r="N18" s="58" t="str">
        <f>IF(AND('20'!N18&lt;&gt;"",'20'!N18&lt;&gt;"Falta"),'20'!N18/20,"")</f>
        <v/>
      </c>
      <c r="O18" s="58" t="str">
        <f>IF(AND('20'!O18&lt;&gt;"",'20'!O18&lt;&gt;"Falta"),'20'!O18/20,"")</f>
        <v/>
      </c>
      <c r="P18" s="58" t="str">
        <f>IF(AND('20'!P18&lt;&gt;"",'20'!P18&lt;&gt;"Falta"),'20'!P18/20,"")</f>
        <v/>
      </c>
      <c r="Q18" s="58" t="str">
        <f>IF(AND('20'!Q18&lt;&gt;"",'20'!Q18&lt;&gt;"Falta"),'20'!Q18/20,"")</f>
        <v/>
      </c>
      <c r="R18" s="58" t="str">
        <f>IF(AND('20'!R18&lt;&gt;"",'20'!R18&lt;&gt;"Falta"),'20'!R18/20,"")</f>
        <v/>
      </c>
      <c r="S18" s="58" t="str">
        <f>IF(AND('20'!S18&lt;&gt;"",'20'!S18&lt;&gt;"Falta"),'20'!S18/20,"")</f>
        <v/>
      </c>
      <c r="T18" s="58" t="str">
        <f>IF(AND('20'!T18&lt;&gt;"",'20'!T18&lt;&gt;"Falta"),'20'!T18/20,"")</f>
        <v/>
      </c>
      <c r="U18" s="58" t="str">
        <f>IF(AND('20'!U18&lt;&gt;"",'20'!U18&lt;&gt;"Falta"),'20'!U18/20,"")</f>
        <v/>
      </c>
      <c r="V18" s="58" t="str">
        <f>IF(AND('20'!V18&lt;&gt;"",'20'!V18&lt;&gt;"Falta"),'20'!V18/20,"")</f>
        <v/>
      </c>
      <c r="W18" s="58" t="str">
        <f>IF(AND('20'!W18&lt;&gt;"",'20'!W18&lt;&gt;"Falta"),'20'!W18/20,"")</f>
        <v/>
      </c>
      <c r="X18" s="58" t="str">
        <f>IF(AND('20'!X18&lt;&gt;"",'20'!X18&lt;&gt;"Falta"),'20'!X18/20,"")</f>
        <v/>
      </c>
      <c r="Y18" s="58" t="str">
        <f>IF(AND('20'!Y18&lt;&gt;"",'20'!Y18&lt;&gt;"Falta"),'20'!Y18/20,"")</f>
        <v/>
      </c>
      <c r="Z18" s="58" t="str">
        <f>IF(AND('20'!Z18&lt;&gt;"",'20'!Z18&lt;&gt;"Falta"),'20'!Z18/20,"")</f>
        <v/>
      </c>
      <c r="AA18" s="58" t="str">
        <f>IF(AND('20'!AA18&lt;&gt;"",'20'!AA18&lt;&gt;"Falta"),'20'!AA18/20,"")</f>
        <v/>
      </c>
      <c r="AB18" s="58" t="str">
        <f>IF(AND('20'!AB18&lt;&gt;"",'20'!AB18&lt;&gt;"Falta"),'20'!AB18/20,"")</f>
        <v/>
      </c>
      <c r="AC18" s="58" t="str">
        <f>IF(AND('20'!AC18&lt;&gt;"",'20'!AC18&lt;&gt;"Falta"),'20'!AC18/20,"")</f>
        <v/>
      </c>
      <c r="AD18" s="58" t="str">
        <f>IF(AND('20'!AD18&lt;&gt;"",'20'!AD18&lt;&gt;"Falta"),'20'!AD18/20,"")</f>
        <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t="str">
        <f>IF(AND('20'!AK18&lt;&gt;"",'20'!AK18&lt;&gt;"Falta"),'20'!AK18/20,"")</f>
        <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t="str">
        <f>IF(AND('20'!AS18&lt;&gt;"",'20'!AS18&lt;&gt;"Falta"),'20'!AS18/20,"")</f>
        <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t="str">
        <f>IF(AND('20'!BA18&lt;&gt;"",'20'!BA18&lt;&gt;"Falta"),'20'!BA18/20,"")</f>
        <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t="str">
        <f>IF(AND('20'!BQ18&lt;&gt;"",'20'!BQ18&lt;&gt;"Falta"),'20'!BQ18/20,"")</f>
        <v/>
      </c>
      <c r="BR18" s="58" t="str">
        <f>IF(AND('20'!BR18&lt;&gt;"",'20'!BR18&lt;&gt;"Falta"),'20'!BR18/20,"")</f>
        <v/>
      </c>
      <c r="BS18" s="58" t="str">
        <f>IF(AND('20'!BS18&lt;&gt;"",'20'!BS18&lt;&gt;"Falta"),'20'!BS18/20,"")</f>
        <v/>
      </c>
      <c r="BT18" s="58" t="str">
        <f>IF(AND('20'!BT18&lt;&gt;"",'20'!BT18&lt;&gt;"Falta"),'20'!BT18/20,"")</f>
        <v/>
      </c>
      <c r="BU18" s="58" t="str">
        <f>IF(AND('20'!BU18&lt;&gt;"",'20'!BU18&lt;&gt;"Falta"),'20'!BU18/20,"")</f>
        <v/>
      </c>
      <c r="BV18" s="58" t="str">
        <f>IF(AND('20'!BV18&lt;&gt;"",'20'!BV18&lt;&gt;"Falta"),'20'!BV18/20,"")</f>
        <v/>
      </c>
      <c r="BW18" s="58" t="str">
        <f>IF(AND('20'!BW18&lt;&gt;"",'20'!BW18&lt;&gt;"Falta"),'20'!BW18/20,"")</f>
        <v/>
      </c>
      <c r="BX18" s="58" t="str">
        <f>IF(AND('20'!BX18&lt;&gt;"",'20'!BX18&lt;&gt;"Falta"),'20'!BX18/20,"")</f>
        <v/>
      </c>
      <c r="BY18" s="58" t="str">
        <f>IF(AND('20'!BY18&lt;&gt;"",'20'!BY18&lt;&gt;"Falta"),'20'!BY18/20,"")</f>
        <v/>
      </c>
      <c r="BZ18" s="58" t="str">
        <f>IF(AND('20'!BZ18&lt;&gt;"",'20'!BZ18&lt;&gt;"Falta"),'20'!BZ18/20,"")</f>
        <v/>
      </c>
      <c r="CA18" s="58" t="str">
        <f>IF(AND('20'!CA18&lt;&gt;"",'20'!CA18&lt;&gt;"Falta"),'20'!CA18/20,"")</f>
        <v/>
      </c>
      <c r="CB18" s="58" t="str">
        <f>IF(AND('20'!CB18&lt;&gt;"",'20'!CB18&lt;&gt;"Falta"),'20'!CB18/20,"")</f>
        <v/>
      </c>
      <c r="CC18" s="58" t="str">
        <f>IF(AND('20'!CC18&lt;&gt;"",'20'!CC18&lt;&gt;"Falta"),'20'!CC18/20,"")</f>
        <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t="str">
        <f>IF(AND('20'!CO18&lt;&gt;"",'20'!CO18&lt;&gt;"Falta"),'20'!CO18/20,"")</f>
        <v/>
      </c>
      <c r="CP18" s="58" t="str">
        <f>IF(AND('20'!CP18&lt;&gt;"",'20'!CP18&lt;&gt;"Falta"),'20'!CP18/20,"")</f>
        <v/>
      </c>
      <c r="CQ18" s="58" t="str">
        <f>IF(AND('20'!CQ18&lt;&gt;"",'20'!CQ18&lt;&gt;"Falta"),'20'!CQ18/20,"")</f>
        <v/>
      </c>
      <c r="CR18" s="58" t="str">
        <f>IF(AND('20'!CR18&lt;&gt;"",'20'!CR18&lt;&gt;"Falta"),'20'!CR18/20,"")</f>
        <v/>
      </c>
      <c r="CS18" s="58" t="str">
        <f>IF(AND('20'!CS18&lt;&gt;"",'20'!CS18&lt;&gt;"Falta"),'20'!CS18/20,"")</f>
        <v/>
      </c>
      <c r="CT18" s="58" t="str">
        <f>IF(AND('20'!CT18&lt;&gt;"",'20'!CT18&lt;&gt;"Falta"),'20'!CT18/20,"")</f>
        <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58" t="str">
        <f>IF(AND('20'!E19&lt;&gt;"",'20'!E19&lt;&gt;"Falta"),'20'!E19/20,"")</f>
        <v/>
      </c>
      <c r="F19" s="58" t="str">
        <f>IF(AND('20'!F19&lt;&gt;"",'20'!F19&lt;&gt;"Falta"),'20'!F19/20,"")</f>
        <v/>
      </c>
      <c r="G19" s="58" t="str">
        <f>IF(AND('20'!G19&lt;&gt;"",'20'!G19&lt;&gt;"Falta"),'20'!G19/20,"")</f>
        <v/>
      </c>
      <c r="H19" s="58" t="str">
        <f>IF(AND('20'!H19&lt;&gt;"",'20'!H19&lt;&gt;"Falta"),'20'!H19/20,"")</f>
        <v/>
      </c>
      <c r="I19" s="58" t="str">
        <f>IF(AND('20'!I19&lt;&gt;"",'20'!I19&lt;&gt;"Falta"),'20'!I19/20,"")</f>
        <v/>
      </c>
      <c r="J19" s="58" t="str">
        <f>IF(AND('20'!J19&lt;&gt;"",'20'!J19&lt;&gt;"Falta"),'20'!J19/20,"")</f>
        <v/>
      </c>
      <c r="K19" s="58" t="str">
        <f>IF(AND('20'!K19&lt;&gt;"",'20'!K19&lt;&gt;"Falta"),'20'!K19/20,"")</f>
        <v/>
      </c>
      <c r="L19" s="58" t="str">
        <f>IF(AND('20'!L19&lt;&gt;"",'20'!L19&lt;&gt;"Falta"),'20'!L19/20,"")</f>
        <v/>
      </c>
      <c r="M19" s="58" t="str">
        <f>IF(AND('20'!M19&lt;&gt;"",'20'!M19&lt;&gt;"Falta"),'20'!M19/20,"")</f>
        <v/>
      </c>
      <c r="N19" s="58" t="str">
        <f>IF(AND('20'!N19&lt;&gt;"",'20'!N19&lt;&gt;"Falta"),'20'!N19/20,"")</f>
        <v/>
      </c>
      <c r="O19" s="58" t="str">
        <f>IF(AND('20'!O19&lt;&gt;"",'20'!O19&lt;&gt;"Falta"),'20'!O19/20,"")</f>
        <v/>
      </c>
      <c r="P19" s="58" t="str">
        <f>IF(AND('20'!P19&lt;&gt;"",'20'!P19&lt;&gt;"Falta"),'20'!P19/20,"")</f>
        <v/>
      </c>
      <c r="Q19" s="58" t="str">
        <f>IF(AND('20'!Q19&lt;&gt;"",'20'!Q19&lt;&gt;"Falta"),'20'!Q19/20,"")</f>
        <v/>
      </c>
      <c r="R19" s="58" t="str">
        <f>IF(AND('20'!R19&lt;&gt;"",'20'!R19&lt;&gt;"Falta"),'20'!R19/20,"")</f>
        <v/>
      </c>
      <c r="S19" s="58" t="str">
        <f>IF(AND('20'!S19&lt;&gt;"",'20'!S19&lt;&gt;"Falta"),'20'!S19/20,"")</f>
        <v/>
      </c>
      <c r="T19" s="58" t="str">
        <f>IF(AND('20'!T19&lt;&gt;"",'20'!T19&lt;&gt;"Falta"),'20'!T19/20,"")</f>
        <v/>
      </c>
      <c r="U19" s="58" t="str">
        <f>IF(AND('20'!U19&lt;&gt;"",'20'!U19&lt;&gt;"Falta"),'20'!U19/20,"")</f>
        <v/>
      </c>
      <c r="V19" s="58" t="str">
        <f>IF(AND('20'!V19&lt;&gt;"",'20'!V19&lt;&gt;"Falta"),'20'!V19/20,"")</f>
        <v/>
      </c>
      <c r="W19" s="58" t="str">
        <f>IF(AND('20'!W19&lt;&gt;"",'20'!W19&lt;&gt;"Falta"),'20'!W19/20,"")</f>
        <v/>
      </c>
      <c r="X19" s="58" t="str">
        <f>IF(AND('20'!X19&lt;&gt;"",'20'!X19&lt;&gt;"Falta"),'20'!X19/20,"")</f>
        <v/>
      </c>
      <c r="Y19" s="58" t="str">
        <f>IF(AND('20'!Y19&lt;&gt;"",'20'!Y19&lt;&gt;"Falta"),'20'!Y19/20,"")</f>
        <v/>
      </c>
      <c r="Z19" s="58" t="str">
        <f>IF(AND('20'!Z19&lt;&gt;"",'20'!Z19&lt;&gt;"Falta"),'20'!Z19/20,"")</f>
        <v/>
      </c>
      <c r="AA19" s="58" t="str">
        <f>IF(AND('20'!AA19&lt;&gt;"",'20'!AA19&lt;&gt;"Falta"),'20'!AA19/20,"")</f>
        <v/>
      </c>
      <c r="AB19" s="58" t="str">
        <f>IF(AND('20'!AB19&lt;&gt;"",'20'!AB19&lt;&gt;"Falta"),'20'!AB19/20,"")</f>
        <v/>
      </c>
      <c r="AC19" s="58" t="str">
        <f>IF(AND('20'!AC19&lt;&gt;"",'20'!AC19&lt;&gt;"Falta"),'20'!AC19/20,"")</f>
        <v/>
      </c>
      <c r="AD19" s="58" t="str">
        <f>IF(AND('20'!AD19&lt;&gt;"",'20'!AD19&lt;&gt;"Falta"),'20'!AD19/20,"")</f>
        <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t="str">
        <f>IF(AND('20'!AK19&lt;&gt;"",'20'!AK19&lt;&gt;"Falta"),'20'!AK19/20,"")</f>
        <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t="str">
        <f>IF(AND('20'!AS19&lt;&gt;"",'20'!AS19&lt;&gt;"Falta"),'20'!AS19/20,"")</f>
        <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t="str">
        <f>IF(AND('20'!BA19&lt;&gt;"",'20'!BA19&lt;&gt;"Falta"),'20'!BA19/20,"")</f>
        <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t="str">
        <f>IF(AND('20'!BQ19&lt;&gt;"",'20'!BQ19&lt;&gt;"Falta"),'20'!BQ19/20,"")</f>
        <v/>
      </c>
      <c r="BR19" s="58" t="str">
        <f>IF(AND('20'!BR19&lt;&gt;"",'20'!BR19&lt;&gt;"Falta"),'20'!BR19/20,"")</f>
        <v/>
      </c>
      <c r="BS19" s="58" t="str">
        <f>IF(AND('20'!BS19&lt;&gt;"",'20'!BS19&lt;&gt;"Falta"),'20'!BS19/20,"")</f>
        <v/>
      </c>
      <c r="BT19" s="58" t="str">
        <f>IF(AND('20'!BT19&lt;&gt;"",'20'!BT19&lt;&gt;"Falta"),'20'!BT19/20,"")</f>
        <v/>
      </c>
      <c r="BU19" s="58" t="str">
        <f>IF(AND('20'!BU19&lt;&gt;"",'20'!BU19&lt;&gt;"Falta"),'20'!BU19/20,"")</f>
        <v/>
      </c>
      <c r="BV19" s="58" t="str">
        <f>IF(AND('20'!BV19&lt;&gt;"",'20'!BV19&lt;&gt;"Falta"),'20'!BV19/20,"")</f>
        <v/>
      </c>
      <c r="BW19" s="58" t="str">
        <f>IF(AND('20'!BW19&lt;&gt;"",'20'!BW19&lt;&gt;"Falta"),'20'!BW19/20,"")</f>
        <v/>
      </c>
      <c r="BX19" s="58" t="str">
        <f>IF(AND('20'!BX19&lt;&gt;"",'20'!BX19&lt;&gt;"Falta"),'20'!BX19/20,"")</f>
        <v/>
      </c>
      <c r="BY19" s="58" t="str">
        <f>IF(AND('20'!BY19&lt;&gt;"",'20'!BY19&lt;&gt;"Falta"),'20'!BY19/20,"")</f>
        <v/>
      </c>
      <c r="BZ19" s="58" t="str">
        <f>IF(AND('20'!BZ19&lt;&gt;"",'20'!BZ19&lt;&gt;"Falta"),'20'!BZ19/20,"")</f>
        <v/>
      </c>
      <c r="CA19" s="58" t="str">
        <f>IF(AND('20'!CA19&lt;&gt;"",'20'!CA19&lt;&gt;"Falta"),'20'!CA19/20,"")</f>
        <v/>
      </c>
      <c r="CB19" s="58" t="str">
        <f>IF(AND('20'!CB19&lt;&gt;"",'20'!CB19&lt;&gt;"Falta"),'20'!CB19/20,"")</f>
        <v/>
      </c>
      <c r="CC19" s="58" t="str">
        <f>IF(AND('20'!CC19&lt;&gt;"",'20'!CC19&lt;&gt;"Falta"),'20'!CC19/20,"")</f>
        <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t="str">
        <f>IF(AND('20'!CO19&lt;&gt;"",'20'!CO19&lt;&gt;"Falta"),'20'!CO19/20,"")</f>
        <v/>
      </c>
      <c r="CP19" s="58" t="str">
        <f>IF(AND('20'!CP19&lt;&gt;"",'20'!CP19&lt;&gt;"Falta"),'20'!CP19/20,"")</f>
        <v/>
      </c>
      <c r="CQ19" s="58" t="str">
        <f>IF(AND('20'!CQ19&lt;&gt;"",'20'!CQ19&lt;&gt;"Falta"),'20'!CQ19/20,"")</f>
        <v/>
      </c>
      <c r="CR19" s="58" t="str">
        <f>IF(AND('20'!CR19&lt;&gt;"",'20'!CR19&lt;&gt;"Falta"),'20'!CR19/20,"")</f>
        <v/>
      </c>
      <c r="CS19" s="58" t="str">
        <f>IF(AND('20'!CS19&lt;&gt;"",'20'!CS19&lt;&gt;"Falta"),'20'!CS19/20,"")</f>
        <v/>
      </c>
      <c r="CT19" s="58" t="str">
        <f>IF(AND('20'!CT19&lt;&gt;"",'20'!CT19&lt;&gt;"Falta"),'20'!CT19/20,"")</f>
        <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58" t="str">
        <f>IF(AND('20'!E20&lt;&gt;"",'20'!E20&lt;&gt;"Falta"),'20'!E20/20,"")</f>
        <v/>
      </c>
      <c r="F20" s="58" t="str">
        <f>IF(AND('20'!F20&lt;&gt;"",'20'!F20&lt;&gt;"Falta"),'20'!F20/20,"")</f>
        <v/>
      </c>
      <c r="G20" s="58" t="str">
        <f>IF(AND('20'!G20&lt;&gt;"",'20'!G20&lt;&gt;"Falta"),'20'!G20/20,"")</f>
        <v/>
      </c>
      <c r="H20" s="58" t="str">
        <f>IF(AND('20'!H20&lt;&gt;"",'20'!H20&lt;&gt;"Falta"),'20'!H20/20,"")</f>
        <v/>
      </c>
      <c r="I20" s="58" t="str">
        <f>IF(AND('20'!I20&lt;&gt;"",'20'!I20&lt;&gt;"Falta"),'20'!I20/20,"")</f>
        <v/>
      </c>
      <c r="J20" s="58" t="str">
        <f>IF(AND('20'!J20&lt;&gt;"",'20'!J20&lt;&gt;"Falta"),'20'!J20/20,"")</f>
        <v/>
      </c>
      <c r="K20" s="58" t="str">
        <f>IF(AND('20'!K20&lt;&gt;"",'20'!K20&lt;&gt;"Falta"),'20'!K20/20,"")</f>
        <v/>
      </c>
      <c r="L20" s="58" t="str">
        <f>IF(AND('20'!L20&lt;&gt;"",'20'!L20&lt;&gt;"Falta"),'20'!L20/20,"")</f>
        <v/>
      </c>
      <c r="M20" s="58" t="str">
        <f>IF(AND('20'!M20&lt;&gt;"",'20'!M20&lt;&gt;"Falta"),'20'!M20/20,"")</f>
        <v/>
      </c>
      <c r="N20" s="58" t="str">
        <f>IF(AND('20'!N20&lt;&gt;"",'20'!N20&lt;&gt;"Falta"),'20'!N20/20,"")</f>
        <v/>
      </c>
      <c r="O20" s="58" t="str">
        <f>IF(AND('20'!O20&lt;&gt;"",'20'!O20&lt;&gt;"Falta"),'20'!O20/20,"")</f>
        <v/>
      </c>
      <c r="P20" s="58" t="str">
        <f>IF(AND('20'!P20&lt;&gt;"",'20'!P20&lt;&gt;"Falta"),'20'!P20/20,"")</f>
        <v/>
      </c>
      <c r="Q20" s="58" t="str">
        <f>IF(AND('20'!Q20&lt;&gt;"",'20'!Q20&lt;&gt;"Falta"),'20'!Q20/20,"")</f>
        <v/>
      </c>
      <c r="R20" s="58" t="str">
        <f>IF(AND('20'!R20&lt;&gt;"",'20'!R20&lt;&gt;"Falta"),'20'!R20/20,"")</f>
        <v/>
      </c>
      <c r="S20" s="58" t="str">
        <f>IF(AND('20'!S20&lt;&gt;"",'20'!S20&lt;&gt;"Falta"),'20'!S20/20,"")</f>
        <v/>
      </c>
      <c r="T20" s="58" t="str">
        <f>IF(AND('20'!T20&lt;&gt;"",'20'!T20&lt;&gt;"Falta"),'20'!T20/20,"")</f>
        <v/>
      </c>
      <c r="U20" s="58" t="str">
        <f>IF(AND('20'!U20&lt;&gt;"",'20'!U20&lt;&gt;"Falta"),'20'!U20/20,"")</f>
        <v/>
      </c>
      <c r="V20" s="58" t="str">
        <f>IF(AND('20'!V20&lt;&gt;"",'20'!V20&lt;&gt;"Falta"),'20'!V20/20,"")</f>
        <v/>
      </c>
      <c r="W20" s="58" t="str">
        <f>IF(AND('20'!W20&lt;&gt;"",'20'!W20&lt;&gt;"Falta"),'20'!W20/20,"")</f>
        <v/>
      </c>
      <c r="X20" s="58" t="str">
        <f>IF(AND('20'!X20&lt;&gt;"",'20'!X20&lt;&gt;"Falta"),'20'!X20/20,"")</f>
        <v/>
      </c>
      <c r="Y20" s="58" t="str">
        <f>IF(AND('20'!Y20&lt;&gt;"",'20'!Y20&lt;&gt;"Falta"),'20'!Y20/20,"")</f>
        <v/>
      </c>
      <c r="Z20" s="58" t="str">
        <f>IF(AND('20'!Z20&lt;&gt;"",'20'!Z20&lt;&gt;"Falta"),'20'!Z20/20,"")</f>
        <v/>
      </c>
      <c r="AA20" s="58" t="str">
        <f>IF(AND('20'!AA20&lt;&gt;"",'20'!AA20&lt;&gt;"Falta"),'20'!AA20/20,"")</f>
        <v/>
      </c>
      <c r="AB20" s="58" t="str">
        <f>IF(AND('20'!AB20&lt;&gt;"",'20'!AB20&lt;&gt;"Falta"),'20'!AB20/20,"")</f>
        <v/>
      </c>
      <c r="AC20" s="58" t="str">
        <f>IF(AND('20'!AC20&lt;&gt;"",'20'!AC20&lt;&gt;"Falta"),'20'!AC20/20,"")</f>
        <v/>
      </c>
      <c r="AD20" s="58" t="str">
        <f>IF(AND('20'!AD20&lt;&gt;"",'20'!AD20&lt;&gt;"Falta"),'20'!AD20/20,"")</f>
        <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t="str">
        <f>IF(AND('20'!AK20&lt;&gt;"",'20'!AK20&lt;&gt;"Falta"),'20'!AK20/20,"")</f>
        <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t="str">
        <f>IF(AND('20'!AS20&lt;&gt;"",'20'!AS20&lt;&gt;"Falta"),'20'!AS20/20,"")</f>
        <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t="str">
        <f>IF(AND('20'!BA20&lt;&gt;"",'20'!BA20&lt;&gt;"Falta"),'20'!BA20/20,"")</f>
        <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t="str">
        <f>IF(AND('20'!BQ20&lt;&gt;"",'20'!BQ20&lt;&gt;"Falta"),'20'!BQ20/20,"")</f>
        <v/>
      </c>
      <c r="BR20" s="58" t="str">
        <f>IF(AND('20'!BR20&lt;&gt;"",'20'!BR20&lt;&gt;"Falta"),'20'!BR20/20,"")</f>
        <v/>
      </c>
      <c r="BS20" s="58" t="str">
        <f>IF(AND('20'!BS20&lt;&gt;"",'20'!BS20&lt;&gt;"Falta"),'20'!BS20/20,"")</f>
        <v/>
      </c>
      <c r="BT20" s="58" t="str">
        <f>IF(AND('20'!BT20&lt;&gt;"",'20'!BT20&lt;&gt;"Falta"),'20'!BT20/20,"")</f>
        <v/>
      </c>
      <c r="BU20" s="58" t="str">
        <f>IF(AND('20'!BU20&lt;&gt;"",'20'!BU20&lt;&gt;"Falta"),'20'!BU20/20,"")</f>
        <v/>
      </c>
      <c r="BV20" s="58" t="str">
        <f>IF(AND('20'!BV20&lt;&gt;"",'20'!BV20&lt;&gt;"Falta"),'20'!BV20/20,"")</f>
        <v/>
      </c>
      <c r="BW20" s="58" t="str">
        <f>IF(AND('20'!BW20&lt;&gt;"",'20'!BW20&lt;&gt;"Falta"),'20'!BW20/20,"")</f>
        <v/>
      </c>
      <c r="BX20" s="58" t="str">
        <f>IF(AND('20'!BX20&lt;&gt;"",'20'!BX20&lt;&gt;"Falta"),'20'!BX20/20,"")</f>
        <v/>
      </c>
      <c r="BY20" s="58" t="str">
        <f>IF(AND('20'!BY20&lt;&gt;"",'20'!BY20&lt;&gt;"Falta"),'20'!BY20/20,"")</f>
        <v/>
      </c>
      <c r="BZ20" s="58" t="str">
        <f>IF(AND('20'!BZ20&lt;&gt;"",'20'!BZ20&lt;&gt;"Falta"),'20'!BZ20/20,"")</f>
        <v/>
      </c>
      <c r="CA20" s="58" t="str">
        <f>IF(AND('20'!CA20&lt;&gt;"",'20'!CA20&lt;&gt;"Falta"),'20'!CA20/20,"")</f>
        <v/>
      </c>
      <c r="CB20" s="58" t="str">
        <f>IF(AND('20'!CB20&lt;&gt;"",'20'!CB20&lt;&gt;"Falta"),'20'!CB20/20,"")</f>
        <v/>
      </c>
      <c r="CC20" s="58" t="str">
        <f>IF(AND('20'!CC20&lt;&gt;"",'20'!CC20&lt;&gt;"Falta"),'20'!CC20/20,"")</f>
        <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t="str">
        <f>IF(AND('20'!CO20&lt;&gt;"",'20'!CO20&lt;&gt;"Falta"),'20'!CO20/20,"")</f>
        <v/>
      </c>
      <c r="CP20" s="58" t="str">
        <f>IF(AND('20'!CP20&lt;&gt;"",'20'!CP20&lt;&gt;"Falta"),'20'!CP20/20,"")</f>
        <v/>
      </c>
      <c r="CQ20" s="58" t="str">
        <f>IF(AND('20'!CQ20&lt;&gt;"",'20'!CQ20&lt;&gt;"Falta"),'20'!CQ20/20,"")</f>
        <v/>
      </c>
      <c r="CR20" s="58" t="str">
        <f>IF(AND('20'!CR20&lt;&gt;"",'20'!CR20&lt;&gt;"Falta"),'20'!CR20/20,"")</f>
        <v/>
      </c>
      <c r="CS20" s="58" t="str">
        <f>IF(AND('20'!CS20&lt;&gt;"",'20'!CS20&lt;&gt;"Falta"),'20'!CS20/20,"")</f>
        <v/>
      </c>
      <c r="CT20" s="58" t="str">
        <f>IF(AND('20'!CT20&lt;&gt;"",'20'!CT20&lt;&gt;"Falta"),'20'!CT20/20,"")</f>
        <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58" t="str">
        <f>IF(AND('20'!E21&lt;&gt;"",'20'!E21&lt;&gt;"Falta"),'20'!E21/20,"")</f>
        <v/>
      </c>
      <c r="F21" s="58" t="str">
        <f>IF(AND('20'!F21&lt;&gt;"",'20'!F21&lt;&gt;"Falta"),'20'!F21/20,"")</f>
        <v/>
      </c>
      <c r="G21" s="58" t="str">
        <f>IF(AND('20'!G21&lt;&gt;"",'20'!G21&lt;&gt;"Falta"),'20'!G21/20,"")</f>
        <v/>
      </c>
      <c r="H21" s="58" t="str">
        <f>IF(AND('20'!H21&lt;&gt;"",'20'!H21&lt;&gt;"Falta"),'20'!H21/20,"")</f>
        <v/>
      </c>
      <c r="I21" s="58" t="str">
        <f>IF(AND('20'!I21&lt;&gt;"",'20'!I21&lt;&gt;"Falta"),'20'!I21/20,"")</f>
        <v/>
      </c>
      <c r="J21" s="58" t="str">
        <f>IF(AND('20'!J21&lt;&gt;"",'20'!J21&lt;&gt;"Falta"),'20'!J21/20,"")</f>
        <v/>
      </c>
      <c r="K21" s="58" t="str">
        <f>IF(AND('20'!K21&lt;&gt;"",'20'!K21&lt;&gt;"Falta"),'20'!K21/20,"")</f>
        <v/>
      </c>
      <c r="L21" s="58" t="str">
        <f>IF(AND('20'!L21&lt;&gt;"",'20'!L21&lt;&gt;"Falta"),'20'!L21/20,"")</f>
        <v/>
      </c>
      <c r="M21" s="58" t="str">
        <f>IF(AND('20'!M21&lt;&gt;"",'20'!M21&lt;&gt;"Falta"),'20'!M21/20,"")</f>
        <v/>
      </c>
      <c r="N21" s="58" t="str">
        <f>IF(AND('20'!N21&lt;&gt;"",'20'!N21&lt;&gt;"Falta"),'20'!N21/20,"")</f>
        <v/>
      </c>
      <c r="O21" s="58" t="str">
        <f>IF(AND('20'!O21&lt;&gt;"",'20'!O21&lt;&gt;"Falta"),'20'!O21/20,"")</f>
        <v/>
      </c>
      <c r="P21" s="58" t="str">
        <f>IF(AND('20'!P21&lt;&gt;"",'20'!P21&lt;&gt;"Falta"),'20'!P21/20,"")</f>
        <v/>
      </c>
      <c r="Q21" s="58" t="str">
        <f>IF(AND('20'!Q21&lt;&gt;"",'20'!Q21&lt;&gt;"Falta"),'20'!Q21/20,"")</f>
        <v/>
      </c>
      <c r="R21" s="58" t="str">
        <f>IF(AND('20'!R21&lt;&gt;"",'20'!R21&lt;&gt;"Falta"),'20'!R21/20,"")</f>
        <v/>
      </c>
      <c r="S21" s="58" t="str">
        <f>IF(AND('20'!S21&lt;&gt;"",'20'!S21&lt;&gt;"Falta"),'20'!S21/20,"")</f>
        <v/>
      </c>
      <c r="T21" s="58" t="str">
        <f>IF(AND('20'!T21&lt;&gt;"",'20'!T21&lt;&gt;"Falta"),'20'!T21/20,"")</f>
        <v/>
      </c>
      <c r="U21" s="58" t="str">
        <f>IF(AND('20'!U21&lt;&gt;"",'20'!U21&lt;&gt;"Falta"),'20'!U21/20,"")</f>
        <v/>
      </c>
      <c r="V21" s="58" t="str">
        <f>IF(AND('20'!V21&lt;&gt;"",'20'!V21&lt;&gt;"Falta"),'20'!V21/20,"")</f>
        <v/>
      </c>
      <c r="W21" s="58" t="str">
        <f>IF(AND('20'!W21&lt;&gt;"",'20'!W21&lt;&gt;"Falta"),'20'!W21/20,"")</f>
        <v/>
      </c>
      <c r="X21" s="58" t="str">
        <f>IF(AND('20'!X21&lt;&gt;"",'20'!X21&lt;&gt;"Falta"),'20'!X21/20,"")</f>
        <v/>
      </c>
      <c r="Y21" s="58" t="str">
        <f>IF(AND('20'!Y21&lt;&gt;"",'20'!Y21&lt;&gt;"Falta"),'20'!Y21/20,"")</f>
        <v/>
      </c>
      <c r="Z21" s="58" t="str">
        <f>IF(AND('20'!Z21&lt;&gt;"",'20'!Z21&lt;&gt;"Falta"),'20'!Z21/20,"")</f>
        <v/>
      </c>
      <c r="AA21" s="58" t="str">
        <f>IF(AND('20'!AA21&lt;&gt;"",'20'!AA21&lt;&gt;"Falta"),'20'!AA21/20,"")</f>
        <v/>
      </c>
      <c r="AB21" s="58" t="str">
        <f>IF(AND('20'!AB21&lt;&gt;"",'20'!AB21&lt;&gt;"Falta"),'20'!AB21/20,"")</f>
        <v/>
      </c>
      <c r="AC21" s="58" t="str">
        <f>IF(AND('20'!AC21&lt;&gt;"",'20'!AC21&lt;&gt;"Falta"),'20'!AC21/20,"")</f>
        <v/>
      </c>
      <c r="AD21" s="58" t="str">
        <f>IF(AND('20'!AD21&lt;&gt;"",'20'!AD21&lt;&gt;"Falta"),'20'!AD21/20,"")</f>
        <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t="str">
        <f>IF(AND('20'!AK21&lt;&gt;"",'20'!AK21&lt;&gt;"Falta"),'20'!AK21/20,"")</f>
        <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t="str">
        <f>IF(AND('20'!AS21&lt;&gt;"",'20'!AS21&lt;&gt;"Falta"),'20'!AS21/20,"")</f>
        <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t="str">
        <f>IF(AND('20'!BA21&lt;&gt;"",'20'!BA21&lt;&gt;"Falta"),'20'!BA21/20,"")</f>
        <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t="str">
        <f>IF(AND('20'!BQ21&lt;&gt;"",'20'!BQ21&lt;&gt;"Falta"),'20'!BQ21/20,"")</f>
        <v/>
      </c>
      <c r="BR21" s="58" t="str">
        <f>IF(AND('20'!BR21&lt;&gt;"",'20'!BR21&lt;&gt;"Falta"),'20'!BR21/20,"")</f>
        <v/>
      </c>
      <c r="BS21" s="58" t="str">
        <f>IF(AND('20'!BS21&lt;&gt;"",'20'!BS21&lt;&gt;"Falta"),'20'!BS21/20,"")</f>
        <v/>
      </c>
      <c r="BT21" s="58" t="str">
        <f>IF(AND('20'!BT21&lt;&gt;"",'20'!BT21&lt;&gt;"Falta"),'20'!BT21/20,"")</f>
        <v/>
      </c>
      <c r="BU21" s="58" t="str">
        <f>IF(AND('20'!BU21&lt;&gt;"",'20'!BU21&lt;&gt;"Falta"),'20'!BU21/20,"")</f>
        <v/>
      </c>
      <c r="BV21" s="58" t="str">
        <f>IF(AND('20'!BV21&lt;&gt;"",'20'!BV21&lt;&gt;"Falta"),'20'!BV21/20,"")</f>
        <v/>
      </c>
      <c r="BW21" s="58" t="str">
        <f>IF(AND('20'!BW21&lt;&gt;"",'20'!BW21&lt;&gt;"Falta"),'20'!BW21/20,"")</f>
        <v/>
      </c>
      <c r="BX21" s="58" t="str">
        <f>IF(AND('20'!BX21&lt;&gt;"",'20'!BX21&lt;&gt;"Falta"),'20'!BX21/20,"")</f>
        <v/>
      </c>
      <c r="BY21" s="58" t="str">
        <f>IF(AND('20'!BY21&lt;&gt;"",'20'!BY21&lt;&gt;"Falta"),'20'!BY21/20,"")</f>
        <v/>
      </c>
      <c r="BZ21" s="58" t="str">
        <f>IF(AND('20'!BZ21&lt;&gt;"",'20'!BZ21&lt;&gt;"Falta"),'20'!BZ21/20,"")</f>
        <v/>
      </c>
      <c r="CA21" s="58" t="str">
        <f>IF(AND('20'!CA21&lt;&gt;"",'20'!CA21&lt;&gt;"Falta"),'20'!CA21/20,"")</f>
        <v/>
      </c>
      <c r="CB21" s="58" t="str">
        <f>IF(AND('20'!CB21&lt;&gt;"",'20'!CB21&lt;&gt;"Falta"),'20'!CB21/20,"")</f>
        <v/>
      </c>
      <c r="CC21" s="58" t="str">
        <f>IF(AND('20'!CC21&lt;&gt;"",'20'!CC21&lt;&gt;"Falta"),'20'!CC21/20,"")</f>
        <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t="str">
        <f>IF(AND('20'!CO21&lt;&gt;"",'20'!CO21&lt;&gt;"Falta"),'20'!CO21/20,"")</f>
        <v/>
      </c>
      <c r="CP21" s="58" t="str">
        <f>IF(AND('20'!CP21&lt;&gt;"",'20'!CP21&lt;&gt;"Falta"),'20'!CP21/20,"")</f>
        <v/>
      </c>
      <c r="CQ21" s="58" t="str">
        <f>IF(AND('20'!CQ21&lt;&gt;"",'20'!CQ21&lt;&gt;"Falta"),'20'!CQ21/20,"")</f>
        <v/>
      </c>
      <c r="CR21" s="58" t="str">
        <f>IF(AND('20'!CR21&lt;&gt;"",'20'!CR21&lt;&gt;"Falta"),'20'!CR21/20,"")</f>
        <v/>
      </c>
      <c r="CS21" s="58" t="str">
        <f>IF(AND('20'!CS21&lt;&gt;"",'20'!CS21&lt;&gt;"Falta"),'20'!CS21/20,"")</f>
        <v/>
      </c>
      <c r="CT21" s="58" t="str">
        <f>IF(AND('20'!CT21&lt;&gt;"",'20'!CT21&lt;&gt;"Falta"),'20'!CT21/20,"")</f>
        <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58" t="str">
        <f>IF(AND('20'!E22&lt;&gt;"",'20'!E22&lt;&gt;"Falta"),'20'!E22/20,"")</f>
        <v/>
      </c>
      <c r="F22" s="58" t="str">
        <f>IF(AND('20'!F22&lt;&gt;"",'20'!F22&lt;&gt;"Falta"),'20'!F22/20,"")</f>
        <v/>
      </c>
      <c r="G22" s="58" t="str">
        <f>IF(AND('20'!G22&lt;&gt;"",'20'!G22&lt;&gt;"Falta"),'20'!G22/20,"")</f>
        <v/>
      </c>
      <c r="H22" s="58" t="str">
        <f>IF(AND('20'!H22&lt;&gt;"",'20'!H22&lt;&gt;"Falta"),'20'!H22/20,"")</f>
        <v/>
      </c>
      <c r="I22" s="58" t="str">
        <f>IF(AND('20'!I22&lt;&gt;"",'20'!I22&lt;&gt;"Falta"),'20'!I22/20,"")</f>
        <v/>
      </c>
      <c r="J22" s="58" t="str">
        <f>IF(AND('20'!J22&lt;&gt;"",'20'!J22&lt;&gt;"Falta"),'20'!J22/20,"")</f>
        <v/>
      </c>
      <c r="K22" s="58" t="str">
        <f>IF(AND('20'!K22&lt;&gt;"",'20'!K22&lt;&gt;"Falta"),'20'!K22/20,"")</f>
        <v/>
      </c>
      <c r="L22" s="58" t="str">
        <f>IF(AND('20'!L22&lt;&gt;"",'20'!L22&lt;&gt;"Falta"),'20'!L22/20,"")</f>
        <v/>
      </c>
      <c r="M22" s="58" t="str">
        <f>IF(AND('20'!M22&lt;&gt;"",'20'!M22&lt;&gt;"Falta"),'20'!M22/20,"")</f>
        <v/>
      </c>
      <c r="N22" s="58" t="str">
        <f>IF(AND('20'!N22&lt;&gt;"",'20'!N22&lt;&gt;"Falta"),'20'!N22/20,"")</f>
        <v/>
      </c>
      <c r="O22" s="58" t="str">
        <f>IF(AND('20'!O22&lt;&gt;"",'20'!O22&lt;&gt;"Falta"),'20'!O22/20,"")</f>
        <v/>
      </c>
      <c r="P22" s="58" t="str">
        <f>IF(AND('20'!P22&lt;&gt;"",'20'!P22&lt;&gt;"Falta"),'20'!P22/20,"")</f>
        <v/>
      </c>
      <c r="Q22" s="58" t="str">
        <f>IF(AND('20'!Q22&lt;&gt;"",'20'!Q22&lt;&gt;"Falta"),'20'!Q22/20,"")</f>
        <v/>
      </c>
      <c r="R22" s="58" t="str">
        <f>IF(AND('20'!R22&lt;&gt;"",'20'!R22&lt;&gt;"Falta"),'20'!R22/20,"")</f>
        <v/>
      </c>
      <c r="S22" s="58" t="str">
        <f>IF(AND('20'!S22&lt;&gt;"",'20'!S22&lt;&gt;"Falta"),'20'!S22/20,"")</f>
        <v/>
      </c>
      <c r="T22" s="58" t="str">
        <f>IF(AND('20'!T22&lt;&gt;"",'20'!T22&lt;&gt;"Falta"),'20'!T22/20,"")</f>
        <v/>
      </c>
      <c r="U22" s="58" t="str">
        <f>IF(AND('20'!U22&lt;&gt;"",'20'!U22&lt;&gt;"Falta"),'20'!U22/20,"")</f>
        <v/>
      </c>
      <c r="V22" s="58" t="str">
        <f>IF(AND('20'!V22&lt;&gt;"",'20'!V22&lt;&gt;"Falta"),'20'!V22/20,"")</f>
        <v/>
      </c>
      <c r="W22" s="58" t="str">
        <f>IF(AND('20'!W22&lt;&gt;"",'20'!W22&lt;&gt;"Falta"),'20'!W22/20,"")</f>
        <v/>
      </c>
      <c r="X22" s="58" t="str">
        <f>IF(AND('20'!X22&lt;&gt;"",'20'!X22&lt;&gt;"Falta"),'20'!X22/20,"")</f>
        <v/>
      </c>
      <c r="Y22" s="58" t="str">
        <f>IF(AND('20'!Y22&lt;&gt;"",'20'!Y22&lt;&gt;"Falta"),'20'!Y22/20,"")</f>
        <v/>
      </c>
      <c r="Z22" s="58" t="str">
        <f>IF(AND('20'!Z22&lt;&gt;"",'20'!Z22&lt;&gt;"Falta"),'20'!Z22/20,"")</f>
        <v/>
      </c>
      <c r="AA22" s="58" t="str">
        <f>IF(AND('20'!AA22&lt;&gt;"",'20'!AA22&lt;&gt;"Falta"),'20'!AA22/20,"")</f>
        <v/>
      </c>
      <c r="AB22" s="58" t="str">
        <f>IF(AND('20'!AB22&lt;&gt;"",'20'!AB22&lt;&gt;"Falta"),'20'!AB22/20,"")</f>
        <v/>
      </c>
      <c r="AC22" s="58" t="str">
        <f>IF(AND('20'!AC22&lt;&gt;"",'20'!AC22&lt;&gt;"Falta"),'20'!AC22/20,"")</f>
        <v/>
      </c>
      <c r="AD22" s="58" t="str">
        <f>IF(AND('20'!AD22&lt;&gt;"",'20'!AD22&lt;&gt;"Falta"),'20'!AD22/20,"")</f>
        <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t="str">
        <f>IF(AND('20'!AK22&lt;&gt;"",'20'!AK22&lt;&gt;"Falta"),'20'!AK22/20,"")</f>
        <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t="str">
        <f>IF(AND('20'!AS22&lt;&gt;"",'20'!AS22&lt;&gt;"Falta"),'20'!AS22/20,"")</f>
        <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t="str">
        <f>IF(AND('20'!BA22&lt;&gt;"",'20'!BA22&lt;&gt;"Falta"),'20'!BA22/20,"")</f>
        <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t="str">
        <f>IF(AND('20'!BQ22&lt;&gt;"",'20'!BQ22&lt;&gt;"Falta"),'20'!BQ22/20,"")</f>
        <v/>
      </c>
      <c r="BR22" s="58" t="str">
        <f>IF(AND('20'!BR22&lt;&gt;"",'20'!BR22&lt;&gt;"Falta"),'20'!BR22/20,"")</f>
        <v/>
      </c>
      <c r="BS22" s="58" t="str">
        <f>IF(AND('20'!BS22&lt;&gt;"",'20'!BS22&lt;&gt;"Falta"),'20'!BS22/20,"")</f>
        <v/>
      </c>
      <c r="BT22" s="58" t="str">
        <f>IF(AND('20'!BT22&lt;&gt;"",'20'!BT22&lt;&gt;"Falta"),'20'!BT22/20,"")</f>
        <v/>
      </c>
      <c r="BU22" s="58" t="str">
        <f>IF(AND('20'!BU22&lt;&gt;"",'20'!BU22&lt;&gt;"Falta"),'20'!BU22/20,"")</f>
        <v/>
      </c>
      <c r="BV22" s="58" t="str">
        <f>IF(AND('20'!BV22&lt;&gt;"",'20'!BV22&lt;&gt;"Falta"),'20'!BV22/20,"")</f>
        <v/>
      </c>
      <c r="BW22" s="58" t="str">
        <f>IF(AND('20'!BW22&lt;&gt;"",'20'!BW22&lt;&gt;"Falta"),'20'!BW22/20,"")</f>
        <v/>
      </c>
      <c r="BX22" s="58" t="str">
        <f>IF(AND('20'!BX22&lt;&gt;"",'20'!BX22&lt;&gt;"Falta"),'20'!BX22/20,"")</f>
        <v/>
      </c>
      <c r="BY22" s="58" t="str">
        <f>IF(AND('20'!BY22&lt;&gt;"",'20'!BY22&lt;&gt;"Falta"),'20'!BY22/20,"")</f>
        <v/>
      </c>
      <c r="BZ22" s="58" t="str">
        <f>IF(AND('20'!BZ22&lt;&gt;"",'20'!BZ22&lt;&gt;"Falta"),'20'!BZ22/20,"")</f>
        <v/>
      </c>
      <c r="CA22" s="58" t="str">
        <f>IF(AND('20'!CA22&lt;&gt;"",'20'!CA22&lt;&gt;"Falta"),'20'!CA22/20,"")</f>
        <v/>
      </c>
      <c r="CB22" s="58" t="str">
        <f>IF(AND('20'!CB22&lt;&gt;"",'20'!CB22&lt;&gt;"Falta"),'20'!CB22/20,"")</f>
        <v/>
      </c>
      <c r="CC22" s="58" t="str">
        <f>IF(AND('20'!CC22&lt;&gt;"",'20'!CC22&lt;&gt;"Falta"),'20'!CC22/20,"")</f>
        <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t="str">
        <f>IF(AND('20'!CO22&lt;&gt;"",'20'!CO22&lt;&gt;"Falta"),'20'!CO22/20,"")</f>
        <v/>
      </c>
      <c r="CP22" s="58" t="str">
        <f>IF(AND('20'!CP22&lt;&gt;"",'20'!CP22&lt;&gt;"Falta"),'20'!CP22/20,"")</f>
        <v/>
      </c>
      <c r="CQ22" s="58" t="str">
        <f>IF(AND('20'!CQ22&lt;&gt;"",'20'!CQ22&lt;&gt;"Falta"),'20'!CQ22/20,"")</f>
        <v/>
      </c>
      <c r="CR22" s="58" t="str">
        <f>IF(AND('20'!CR22&lt;&gt;"",'20'!CR22&lt;&gt;"Falta"),'20'!CR22/20,"")</f>
        <v/>
      </c>
      <c r="CS22" s="58" t="str">
        <f>IF(AND('20'!CS22&lt;&gt;"",'20'!CS22&lt;&gt;"Falta"),'20'!CS22/20,"")</f>
        <v/>
      </c>
      <c r="CT22" s="58" t="str">
        <f>IF(AND('20'!CT22&lt;&gt;"",'20'!CT22&lt;&gt;"Falta"),'20'!CT22/20,"")</f>
        <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58" t="str">
        <f>IF(AND('20'!E23&lt;&gt;"",'20'!E23&lt;&gt;"Falta"),'20'!E23/20,"")</f>
        <v/>
      </c>
      <c r="F23" s="58" t="str">
        <f>IF(AND('20'!F23&lt;&gt;"",'20'!F23&lt;&gt;"Falta"),'20'!F23/20,"")</f>
        <v/>
      </c>
      <c r="G23" s="58" t="str">
        <f>IF(AND('20'!G23&lt;&gt;"",'20'!G23&lt;&gt;"Falta"),'20'!G23/20,"")</f>
        <v/>
      </c>
      <c r="H23" s="58" t="str">
        <f>IF(AND('20'!H23&lt;&gt;"",'20'!H23&lt;&gt;"Falta"),'20'!H23/20,"")</f>
        <v/>
      </c>
      <c r="I23" s="58" t="str">
        <f>IF(AND('20'!I23&lt;&gt;"",'20'!I23&lt;&gt;"Falta"),'20'!I23/20,"")</f>
        <v/>
      </c>
      <c r="J23" s="58" t="str">
        <f>IF(AND('20'!J23&lt;&gt;"",'20'!J23&lt;&gt;"Falta"),'20'!J23/20,"")</f>
        <v/>
      </c>
      <c r="K23" s="58" t="str">
        <f>IF(AND('20'!K23&lt;&gt;"",'20'!K23&lt;&gt;"Falta"),'20'!K23/20,"")</f>
        <v/>
      </c>
      <c r="L23" s="58" t="str">
        <f>IF(AND('20'!L23&lt;&gt;"",'20'!L23&lt;&gt;"Falta"),'20'!L23/20,"")</f>
        <v/>
      </c>
      <c r="M23" s="58" t="str">
        <f>IF(AND('20'!M23&lt;&gt;"",'20'!M23&lt;&gt;"Falta"),'20'!M23/20,"")</f>
        <v/>
      </c>
      <c r="N23" s="58" t="str">
        <f>IF(AND('20'!N23&lt;&gt;"",'20'!N23&lt;&gt;"Falta"),'20'!N23/20,"")</f>
        <v/>
      </c>
      <c r="O23" s="58" t="str">
        <f>IF(AND('20'!O23&lt;&gt;"",'20'!O23&lt;&gt;"Falta"),'20'!O23/20,"")</f>
        <v/>
      </c>
      <c r="P23" s="58" t="str">
        <f>IF(AND('20'!P23&lt;&gt;"",'20'!P23&lt;&gt;"Falta"),'20'!P23/20,"")</f>
        <v/>
      </c>
      <c r="Q23" s="58" t="str">
        <f>IF(AND('20'!Q23&lt;&gt;"",'20'!Q23&lt;&gt;"Falta"),'20'!Q23/20,"")</f>
        <v/>
      </c>
      <c r="R23" s="58" t="str">
        <f>IF(AND('20'!R23&lt;&gt;"",'20'!R23&lt;&gt;"Falta"),'20'!R23/20,"")</f>
        <v/>
      </c>
      <c r="S23" s="58" t="str">
        <f>IF(AND('20'!S23&lt;&gt;"",'20'!S23&lt;&gt;"Falta"),'20'!S23/20,"")</f>
        <v/>
      </c>
      <c r="T23" s="58" t="str">
        <f>IF(AND('20'!T23&lt;&gt;"",'20'!T23&lt;&gt;"Falta"),'20'!T23/20,"")</f>
        <v/>
      </c>
      <c r="U23" s="58" t="str">
        <f>IF(AND('20'!U23&lt;&gt;"",'20'!U23&lt;&gt;"Falta"),'20'!U23/20,"")</f>
        <v/>
      </c>
      <c r="V23" s="58" t="str">
        <f>IF(AND('20'!V23&lt;&gt;"",'20'!V23&lt;&gt;"Falta"),'20'!V23/20,"")</f>
        <v/>
      </c>
      <c r="W23" s="58" t="str">
        <f>IF(AND('20'!W23&lt;&gt;"",'20'!W23&lt;&gt;"Falta"),'20'!W23/20,"")</f>
        <v/>
      </c>
      <c r="X23" s="58" t="str">
        <f>IF(AND('20'!X23&lt;&gt;"",'20'!X23&lt;&gt;"Falta"),'20'!X23/20,"")</f>
        <v/>
      </c>
      <c r="Y23" s="58" t="str">
        <f>IF(AND('20'!Y23&lt;&gt;"",'20'!Y23&lt;&gt;"Falta"),'20'!Y23/20,"")</f>
        <v/>
      </c>
      <c r="Z23" s="58" t="str">
        <f>IF(AND('20'!Z23&lt;&gt;"",'20'!Z23&lt;&gt;"Falta"),'20'!Z23/20,"")</f>
        <v/>
      </c>
      <c r="AA23" s="58" t="str">
        <f>IF(AND('20'!AA23&lt;&gt;"",'20'!AA23&lt;&gt;"Falta"),'20'!AA23/20,"")</f>
        <v/>
      </c>
      <c r="AB23" s="58" t="str">
        <f>IF(AND('20'!AB23&lt;&gt;"",'20'!AB23&lt;&gt;"Falta"),'20'!AB23/20,"")</f>
        <v/>
      </c>
      <c r="AC23" s="58" t="str">
        <f>IF(AND('20'!AC23&lt;&gt;"",'20'!AC23&lt;&gt;"Falta"),'20'!AC23/20,"")</f>
        <v/>
      </c>
      <c r="AD23" s="58" t="str">
        <f>IF(AND('20'!AD23&lt;&gt;"",'20'!AD23&lt;&gt;"Falta"),'20'!AD23/20,"")</f>
        <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t="str">
        <f>IF(AND('20'!AK23&lt;&gt;"",'20'!AK23&lt;&gt;"Falta"),'20'!AK23/20,"")</f>
        <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t="str">
        <f>IF(AND('20'!AS23&lt;&gt;"",'20'!AS23&lt;&gt;"Falta"),'20'!AS23/20,"")</f>
        <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t="str">
        <f>IF(AND('20'!BA23&lt;&gt;"",'20'!BA23&lt;&gt;"Falta"),'20'!BA23/20,"")</f>
        <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t="str">
        <f>IF(AND('20'!BQ23&lt;&gt;"",'20'!BQ23&lt;&gt;"Falta"),'20'!BQ23/20,"")</f>
        <v/>
      </c>
      <c r="BR23" s="58" t="str">
        <f>IF(AND('20'!BR23&lt;&gt;"",'20'!BR23&lt;&gt;"Falta"),'20'!BR23/20,"")</f>
        <v/>
      </c>
      <c r="BS23" s="58" t="str">
        <f>IF(AND('20'!BS23&lt;&gt;"",'20'!BS23&lt;&gt;"Falta"),'20'!BS23/20,"")</f>
        <v/>
      </c>
      <c r="BT23" s="58" t="str">
        <f>IF(AND('20'!BT23&lt;&gt;"",'20'!BT23&lt;&gt;"Falta"),'20'!BT23/20,"")</f>
        <v/>
      </c>
      <c r="BU23" s="58" t="str">
        <f>IF(AND('20'!BU23&lt;&gt;"",'20'!BU23&lt;&gt;"Falta"),'20'!BU23/20,"")</f>
        <v/>
      </c>
      <c r="BV23" s="58" t="str">
        <f>IF(AND('20'!BV23&lt;&gt;"",'20'!BV23&lt;&gt;"Falta"),'20'!BV23/20,"")</f>
        <v/>
      </c>
      <c r="BW23" s="58" t="str">
        <f>IF(AND('20'!BW23&lt;&gt;"",'20'!BW23&lt;&gt;"Falta"),'20'!BW23/20,"")</f>
        <v/>
      </c>
      <c r="BX23" s="58" t="str">
        <f>IF(AND('20'!BX23&lt;&gt;"",'20'!BX23&lt;&gt;"Falta"),'20'!BX23/20,"")</f>
        <v/>
      </c>
      <c r="BY23" s="58" t="str">
        <f>IF(AND('20'!BY23&lt;&gt;"",'20'!BY23&lt;&gt;"Falta"),'20'!BY23/20,"")</f>
        <v/>
      </c>
      <c r="BZ23" s="58" t="str">
        <f>IF(AND('20'!BZ23&lt;&gt;"",'20'!BZ23&lt;&gt;"Falta"),'20'!BZ23/20,"")</f>
        <v/>
      </c>
      <c r="CA23" s="58" t="str">
        <f>IF(AND('20'!CA23&lt;&gt;"",'20'!CA23&lt;&gt;"Falta"),'20'!CA23/20,"")</f>
        <v/>
      </c>
      <c r="CB23" s="58" t="str">
        <f>IF(AND('20'!CB23&lt;&gt;"",'20'!CB23&lt;&gt;"Falta"),'20'!CB23/20,"")</f>
        <v/>
      </c>
      <c r="CC23" s="58" t="str">
        <f>IF(AND('20'!CC23&lt;&gt;"",'20'!CC23&lt;&gt;"Falta"),'20'!CC23/20,"")</f>
        <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t="str">
        <f>IF(AND('20'!CO23&lt;&gt;"",'20'!CO23&lt;&gt;"Falta"),'20'!CO23/20,"")</f>
        <v/>
      </c>
      <c r="CP23" s="58" t="str">
        <f>IF(AND('20'!CP23&lt;&gt;"",'20'!CP23&lt;&gt;"Falta"),'20'!CP23/20,"")</f>
        <v/>
      </c>
      <c r="CQ23" s="58" t="str">
        <f>IF(AND('20'!CQ23&lt;&gt;"",'20'!CQ23&lt;&gt;"Falta"),'20'!CQ23/20,"")</f>
        <v/>
      </c>
      <c r="CR23" s="58" t="str">
        <f>IF(AND('20'!CR23&lt;&gt;"",'20'!CR23&lt;&gt;"Falta"),'20'!CR23/20,"")</f>
        <v/>
      </c>
      <c r="CS23" s="58" t="str">
        <f>IF(AND('20'!CS23&lt;&gt;"",'20'!CS23&lt;&gt;"Falta"),'20'!CS23/20,"")</f>
        <v/>
      </c>
      <c r="CT23" s="58" t="str">
        <f>IF(AND('20'!CT23&lt;&gt;"",'20'!CT23&lt;&gt;"Falta"),'20'!CT23/20,"")</f>
        <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58" t="str">
        <f>IF(AND('20'!E24&lt;&gt;"",'20'!E24&lt;&gt;"Falta"),'20'!E24/20,"")</f>
        <v/>
      </c>
      <c r="F24" s="58" t="str">
        <f>IF(AND('20'!F24&lt;&gt;"",'20'!F24&lt;&gt;"Falta"),'20'!F24/20,"")</f>
        <v/>
      </c>
      <c r="G24" s="58" t="str">
        <f>IF(AND('20'!G24&lt;&gt;"",'20'!G24&lt;&gt;"Falta"),'20'!G24/20,"")</f>
        <v/>
      </c>
      <c r="H24" s="58" t="str">
        <f>IF(AND('20'!H24&lt;&gt;"",'20'!H24&lt;&gt;"Falta"),'20'!H24/20,"")</f>
        <v/>
      </c>
      <c r="I24" s="58" t="str">
        <f>IF(AND('20'!I24&lt;&gt;"",'20'!I24&lt;&gt;"Falta"),'20'!I24/20,"")</f>
        <v/>
      </c>
      <c r="J24" s="58" t="str">
        <f>IF(AND('20'!J24&lt;&gt;"",'20'!J24&lt;&gt;"Falta"),'20'!J24/20,"")</f>
        <v/>
      </c>
      <c r="K24" s="58" t="str">
        <f>IF(AND('20'!K24&lt;&gt;"",'20'!K24&lt;&gt;"Falta"),'20'!K24/20,"")</f>
        <v/>
      </c>
      <c r="L24" s="58" t="str">
        <f>IF(AND('20'!L24&lt;&gt;"",'20'!L24&lt;&gt;"Falta"),'20'!L24/20,"")</f>
        <v/>
      </c>
      <c r="M24" s="58" t="str">
        <f>IF(AND('20'!M24&lt;&gt;"",'20'!M24&lt;&gt;"Falta"),'20'!M24/20,"")</f>
        <v/>
      </c>
      <c r="N24" s="58" t="str">
        <f>IF(AND('20'!N24&lt;&gt;"",'20'!N24&lt;&gt;"Falta"),'20'!N24/20,"")</f>
        <v/>
      </c>
      <c r="O24" s="58" t="str">
        <f>IF(AND('20'!O24&lt;&gt;"",'20'!O24&lt;&gt;"Falta"),'20'!O24/20,"")</f>
        <v/>
      </c>
      <c r="P24" s="58" t="str">
        <f>IF(AND('20'!P24&lt;&gt;"",'20'!P24&lt;&gt;"Falta"),'20'!P24/20,"")</f>
        <v/>
      </c>
      <c r="Q24" s="58" t="str">
        <f>IF(AND('20'!Q24&lt;&gt;"",'20'!Q24&lt;&gt;"Falta"),'20'!Q24/20,"")</f>
        <v/>
      </c>
      <c r="R24" s="58" t="str">
        <f>IF(AND('20'!R24&lt;&gt;"",'20'!R24&lt;&gt;"Falta"),'20'!R24/20,"")</f>
        <v/>
      </c>
      <c r="S24" s="58" t="str">
        <f>IF(AND('20'!S24&lt;&gt;"",'20'!S24&lt;&gt;"Falta"),'20'!S24/20,"")</f>
        <v/>
      </c>
      <c r="T24" s="58" t="str">
        <f>IF(AND('20'!T24&lt;&gt;"",'20'!T24&lt;&gt;"Falta"),'20'!T24/20,"")</f>
        <v/>
      </c>
      <c r="U24" s="58" t="str">
        <f>IF(AND('20'!U24&lt;&gt;"",'20'!U24&lt;&gt;"Falta"),'20'!U24/20,"")</f>
        <v/>
      </c>
      <c r="V24" s="58" t="str">
        <f>IF(AND('20'!V24&lt;&gt;"",'20'!V24&lt;&gt;"Falta"),'20'!V24/20,"")</f>
        <v/>
      </c>
      <c r="W24" s="58" t="str">
        <f>IF(AND('20'!W24&lt;&gt;"",'20'!W24&lt;&gt;"Falta"),'20'!W24/20,"")</f>
        <v/>
      </c>
      <c r="X24" s="58" t="str">
        <f>IF(AND('20'!X24&lt;&gt;"",'20'!X24&lt;&gt;"Falta"),'20'!X24/20,"")</f>
        <v/>
      </c>
      <c r="Y24" s="58" t="str">
        <f>IF(AND('20'!Y24&lt;&gt;"",'20'!Y24&lt;&gt;"Falta"),'20'!Y24/20,"")</f>
        <v/>
      </c>
      <c r="Z24" s="58" t="str">
        <f>IF(AND('20'!Z24&lt;&gt;"",'20'!Z24&lt;&gt;"Falta"),'20'!Z24/20,"")</f>
        <v/>
      </c>
      <c r="AA24" s="58" t="str">
        <f>IF(AND('20'!AA24&lt;&gt;"",'20'!AA24&lt;&gt;"Falta"),'20'!AA24/20,"")</f>
        <v/>
      </c>
      <c r="AB24" s="58" t="str">
        <f>IF(AND('20'!AB24&lt;&gt;"",'20'!AB24&lt;&gt;"Falta"),'20'!AB24/20,"")</f>
        <v/>
      </c>
      <c r="AC24" s="58" t="str">
        <f>IF(AND('20'!AC24&lt;&gt;"",'20'!AC24&lt;&gt;"Falta"),'20'!AC24/20,"")</f>
        <v/>
      </c>
      <c r="AD24" s="58" t="str">
        <f>IF(AND('20'!AD24&lt;&gt;"",'20'!AD24&lt;&gt;"Falta"),'20'!AD24/20,"")</f>
        <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t="str">
        <f>IF(AND('20'!AK24&lt;&gt;"",'20'!AK24&lt;&gt;"Falta"),'20'!AK24/20,"")</f>
        <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t="str">
        <f>IF(AND('20'!AS24&lt;&gt;"",'20'!AS24&lt;&gt;"Falta"),'20'!AS24/20,"")</f>
        <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t="str">
        <f>IF(AND('20'!BA24&lt;&gt;"",'20'!BA24&lt;&gt;"Falta"),'20'!BA24/20,"")</f>
        <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t="str">
        <f>IF(AND('20'!BQ24&lt;&gt;"",'20'!BQ24&lt;&gt;"Falta"),'20'!BQ24/20,"")</f>
        <v/>
      </c>
      <c r="BR24" s="58" t="str">
        <f>IF(AND('20'!BR24&lt;&gt;"",'20'!BR24&lt;&gt;"Falta"),'20'!BR24/20,"")</f>
        <v/>
      </c>
      <c r="BS24" s="58" t="str">
        <f>IF(AND('20'!BS24&lt;&gt;"",'20'!BS24&lt;&gt;"Falta"),'20'!BS24/20,"")</f>
        <v/>
      </c>
      <c r="BT24" s="58" t="str">
        <f>IF(AND('20'!BT24&lt;&gt;"",'20'!BT24&lt;&gt;"Falta"),'20'!BT24/20,"")</f>
        <v/>
      </c>
      <c r="BU24" s="58" t="str">
        <f>IF(AND('20'!BU24&lt;&gt;"",'20'!BU24&lt;&gt;"Falta"),'20'!BU24/20,"")</f>
        <v/>
      </c>
      <c r="BV24" s="58" t="str">
        <f>IF(AND('20'!BV24&lt;&gt;"",'20'!BV24&lt;&gt;"Falta"),'20'!BV24/20,"")</f>
        <v/>
      </c>
      <c r="BW24" s="58" t="str">
        <f>IF(AND('20'!BW24&lt;&gt;"",'20'!BW24&lt;&gt;"Falta"),'20'!BW24/20,"")</f>
        <v/>
      </c>
      <c r="BX24" s="58" t="str">
        <f>IF(AND('20'!BX24&lt;&gt;"",'20'!BX24&lt;&gt;"Falta"),'20'!BX24/20,"")</f>
        <v/>
      </c>
      <c r="BY24" s="58" t="str">
        <f>IF(AND('20'!BY24&lt;&gt;"",'20'!BY24&lt;&gt;"Falta"),'20'!BY24/20,"")</f>
        <v/>
      </c>
      <c r="BZ24" s="58" t="str">
        <f>IF(AND('20'!BZ24&lt;&gt;"",'20'!BZ24&lt;&gt;"Falta"),'20'!BZ24/20,"")</f>
        <v/>
      </c>
      <c r="CA24" s="58" t="str">
        <f>IF(AND('20'!CA24&lt;&gt;"",'20'!CA24&lt;&gt;"Falta"),'20'!CA24/20,"")</f>
        <v/>
      </c>
      <c r="CB24" s="58" t="str">
        <f>IF(AND('20'!CB24&lt;&gt;"",'20'!CB24&lt;&gt;"Falta"),'20'!CB24/20,"")</f>
        <v/>
      </c>
      <c r="CC24" s="58" t="str">
        <f>IF(AND('20'!CC24&lt;&gt;"",'20'!CC24&lt;&gt;"Falta"),'20'!CC24/20,"")</f>
        <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t="str">
        <f>IF(AND('20'!CO24&lt;&gt;"",'20'!CO24&lt;&gt;"Falta"),'20'!CO24/20,"")</f>
        <v/>
      </c>
      <c r="CP24" s="58" t="str">
        <f>IF(AND('20'!CP24&lt;&gt;"",'20'!CP24&lt;&gt;"Falta"),'20'!CP24/20,"")</f>
        <v/>
      </c>
      <c r="CQ24" s="58" t="str">
        <f>IF(AND('20'!CQ24&lt;&gt;"",'20'!CQ24&lt;&gt;"Falta"),'20'!CQ24/20,"")</f>
        <v/>
      </c>
      <c r="CR24" s="58" t="str">
        <f>IF(AND('20'!CR24&lt;&gt;"",'20'!CR24&lt;&gt;"Falta"),'20'!CR24/20,"")</f>
        <v/>
      </c>
      <c r="CS24" s="58" t="str">
        <f>IF(AND('20'!CS24&lt;&gt;"",'20'!CS24&lt;&gt;"Falta"),'20'!CS24/20,"")</f>
        <v/>
      </c>
      <c r="CT24" s="58" t="str">
        <f>IF(AND('20'!CT24&lt;&gt;"",'20'!CT24&lt;&gt;"Falta"),'20'!CT24/20,"")</f>
        <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58" t="str">
        <f>IF(AND('20'!E25&lt;&gt;"",'20'!E25&lt;&gt;"Falta"),'20'!E25/20,"")</f>
        <v/>
      </c>
      <c r="F25" s="58" t="str">
        <f>IF(AND('20'!F25&lt;&gt;"",'20'!F25&lt;&gt;"Falta"),'20'!F25/20,"")</f>
        <v/>
      </c>
      <c r="G25" s="58" t="str">
        <f>IF(AND('20'!G25&lt;&gt;"",'20'!G25&lt;&gt;"Falta"),'20'!G25/20,"")</f>
        <v/>
      </c>
      <c r="H25" s="58" t="str">
        <f>IF(AND('20'!H25&lt;&gt;"",'20'!H25&lt;&gt;"Falta"),'20'!H25/20,"")</f>
        <v/>
      </c>
      <c r="I25" s="58" t="str">
        <f>IF(AND('20'!I25&lt;&gt;"",'20'!I25&lt;&gt;"Falta"),'20'!I25/20,"")</f>
        <v/>
      </c>
      <c r="J25" s="58" t="str">
        <f>IF(AND('20'!J25&lt;&gt;"",'20'!J25&lt;&gt;"Falta"),'20'!J25/20,"")</f>
        <v/>
      </c>
      <c r="K25" s="58" t="str">
        <f>IF(AND('20'!K25&lt;&gt;"",'20'!K25&lt;&gt;"Falta"),'20'!K25/20,"")</f>
        <v/>
      </c>
      <c r="L25" s="58" t="str">
        <f>IF(AND('20'!L25&lt;&gt;"",'20'!L25&lt;&gt;"Falta"),'20'!L25/20,"")</f>
        <v/>
      </c>
      <c r="M25" s="58" t="str">
        <f>IF(AND('20'!M25&lt;&gt;"",'20'!M25&lt;&gt;"Falta"),'20'!M25/20,"")</f>
        <v/>
      </c>
      <c r="N25" s="58" t="str">
        <f>IF(AND('20'!N25&lt;&gt;"",'20'!N25&lt;&gt;"Falta"),'20'!N25/20,"")</f>
        <v/>
      </c>
      <c r="O25" s="58" t="str">
        <f>IF(AND('20'!O25&lt;&gt;"",'20'!O25&lt;&gt;"Falta"),'20'!O25/20,"")</f>
        <v/>
      </c>
      <c r="P25" s="58" t="str">
        <f>IF(AND('20'!P25&lt;&gt;"",'20'!P25&lt;&gt;"Falta"),'20'!P25/20,"")</f>
        <v/>
      </c>
      <c r="Q25" s="58" t="str">
        <f>IF(AND('20'!Q25&lt;&gt;"",'20'!Q25&lt;&gt;"Falta"),'20'!Q25/20,"")</f>
        <v/>
      </c>
      <c r="R25" s="58" t="str">
        <f>IF(AND('20'!R25&lt;&gt;"",'20'!R25&lt;&gt;"Falta"),'20'!R25/20,"")</f>
        <v/>
      </c>
      <c r="S25" s="58" t="str">
        <f>IF(AND('20'!S25&lt;&gt;"",'20'!S25&lt;&gt;"Falta"),'20'!S25/20,"")</f>
        <v/>
      </c>
      <c r="T25" s="58" t="str">
        <f>IF(AND('20'!T25&lt;&gt;"",'20'!T25&lt;&gt;"Falta"),'20'!T25/20,"")</f>
        <v/>
      </c>
      <c r="U25" s="58" t="str">
        <f>IF(AND('20'!U25&lt;&gt;"",'20'!U25&lt;&gt;"Falta"),'20'!U25/20,"")</f>
        <v/>
      </c>
      <c r="V25" s="58" t="str">
        <f>IF(AND('20'!V25&lt;&gt;"",'20'!V25&lt;&gt;"Falta"),'20'!V25/20,"")</f>
        <v/>
      </c>
      <c r="W25" s="58" t="str">
        <f>IF(AND('20'!W25&lt;&gt;"",'20'!W25&lt;&gt;"Falta"),'20'!W25/20,"")</f>
        <v/>
      </c>
      <c r="X25" s="58" t="str">
        <f>IF(AND('20'!X25&lt;&gt;"",'20'!X25&lt;&gt;"Falta"),'20'!X25/20,"")</f>
        <v/>
      </c>
      <c r="Y25" s="58" t="str">
        <f>IF(AND('20'!Y25&lt;&gt;"",'20'!Y25&lt;&gt;"Falta"),'20'!Y25/20,"")</f>
        <v/>
      </c>
      <c r="Z25" s="58" t="str">
        <f>IF(AND('20'!Z25&lt;&gt;"",'20'!Z25&lt;&gt;"Falta"),'20'!Z25/20,"")</f>
        <v/>
      </c>
      <c r="AA25" s="58" t="str">
        <f>IF(AND('20'!AA25&lt;&gt;"",'20'!AA25&lt;&gt;"Falta"),'20'!AA25/20,"")</f>
        <v/>
      </c>
      <c r="AB25" s="58" t="str">
        <f>IF(AND('20'!AB25&lt;&gt;"",'20'!AB25&lt;&gt;"Falta"),'20'!AB25/20,"")</f>
        <v/>
      </c>
      <c r="AC25" s="58" t="str">
        <f>IF(AND('20'!AC25&lt;&gt;"",'20'!AC25&lt;&gt;"Falta"),'20'!AC25/20,"")</f>
        <v/>
      </c>
      <c r="AD25" s="58" t="str">
        <f>IF(AND('20'!AD25&lt;&gt;"",'20'!AD25&lt;&gt;"Falta"),'20'!AD25/20,"")</f>
        <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t="str">
        <f>IF(AND('20'!AK25&lt;&gt;"",'20'!AK25&lt;&gt;"Falta"),'20'!AK25/20,"")</f>
        <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t="str">
        <f>IF(AND('20'!AS25&lt;&gt;"",'20'!AS25&lt;&gt;"Falta"),'20'!AS25/20,"")</f>
        <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t="str">
        <f>IF(AND('20'!BA25&lt;&gt;"",'20'!BA25&lt;&gt;"Falta"),'20'!BA25/20,"")</f>
        <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t="str">
        <f>IF(AND('20'!BQ25&lt;&gt;"",'20'!BQ25&lt;&gt;"Falta"),'20'!BQ25/20,"")</f>
        <v/>
      </c>
      <c r="BR25" s="58" t="str">
        <f>IF(AND('20'!BR25&lt;&gt;"",'20'!BR25&lt;&gt;"Falta"),'20'!BR25/20,"")</f>
        <v/>
      </c>
      <c r="BS25" s="58" t="str">
        <f>IF(AND('20'!BS25&lt;&gt;"",'20'!BS25&lt;&gt;"Falta"),'20'!BS25/20,"")</f>
        <v/>
      </c>
      <c r="BT25" s="58" t="str">
        <f>IF(AND('20'!BT25&lt;&gt;"",'20'!BT25&lt;&gt;"Falta"),'20'!BT25/20,"")</f>
        <v/>
      </c>
      <c r="BU25" s="58" t="str">
        <f>IF(AND('20'!BU25&lt;&gt;"",'20'!BU25&lt;&gt;"Falta"),'20'!BU25/20,"")</f>
        <v/>
      </c>
      <c r="BV25" s="58" t="str">
        <f>IF(AND('20'!BV25&lt;&gt;"",'20'!BV25&lt;&gt;"Falta"),'20'!BV25/20,"")</f>
        <v/>
      </c>
      <c r="BW25" s="58" t="str">
        <f>IF(AND('20'!BW25&lt;&gt;"",'20'!BW25&lt;&gt;"Falta"),'20'!BW25/20,"")</f>
        <v/>
      </c>
      <c r="BX25" s="58" t="str">
        <f>IF(AND('20'!BX25&lt;&gt;"",'20'!BX25&lt;&gt;"Falta"),'20'!BX25/20,"")</f>
        <v/>
      </c>
      <c r="BY25" s="58" t="str">
        <f>IF(AND('20'!BY25&lt;&gt;"",'20'!BY25&lt;&gt;"Falta"),'20'!BY25/20,"")</f>
        <v/>
      </c>
      <c r="BZ25" s="58" t="str">
        <f>IF(AND('20'!BZ25&lt;&gt;"",'20'!BZ25&lt;&gt;"Falta"),'20'!BZ25/20,"")</f>
        <v/>
      </c>
      <c r="CA25" s="58" t="str">
        <f>IF(AND('20'!CA25&lt;&gt;"",'20'!CA25&lt;&gt;"Falta"),'20'!CA25/20,"")</f>
        <v/>
      </c>
      <c r="CB25" s="58" t="str">
        <f>IF(AND('20'!CB25&lt;&gt;"",'20'!CB25&lt;&gt;"Falta"),'20'!CB25/20,"")</f>
        <v/>
      </c>
      <c r="CC25" s="58" t="str">
        <f>IF(AND('20'!CC25&lt;&gt;"",'20'!CC25&lt;&gt;"Falta"),'20'!CC25/20,"")</f>
        <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t="str">
        <f>IF(AND('20'!CO25&lt;&gt;"",'20'!CO25&lt;&gt;"Falta"),'20'!CO25/20,"")</f>
        <v/>
      </c>
      <c r="CP25" s="58" t="str">
        <f>IF(AND('20'!CP25&lt;&gt;"",'20'!CP25&lt;&gt;"Falta"),'20'!CP25/20,"")</f>
        <v/>
      </c>
      <c r="CQ25" s="58" t="str">
        <f>IF(AND('20'!CQ25&lt;&gt;"",'20'!CQ25&lt;&gt;"Falta"),'20'!CQ25/20,"")</f>
        <v/>
      </c>
      <c r="CR25" s="58" t="str">
        <f>IF(AND('20'!CR25&lt;&gt;"",'20'!CR25&lt;&gt;"Falta"),'20'!CR25/20,"")</f>
        <v/>
      </c>
      <c r="CS25" s="58" t="str">
        <f>IF(AND('20'!CS25&lt;&gt;"",'20'!CS25&lt;&gt;"Falta"),'20'!CS25/20,"")</f>
        <v/>
      </c>
      <c r="CT25" s="58" t="str">
        <f>IF(AND('20'!CT25&lt;&gt;"",'20'!CT25&lt;&gt;"Falta"),'20'!CT25/20,"")</f>
        <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58" t="str">
        <f>IF(AND('20'!E26&lt;&gt;"",'20'!E26&lt;&gt;"Falta"),'20'!E26/20,"")</f>
        <v/>
      </c>
      <c r="F26" s="58" t="str">
        <f>IF(AND('20'!F26&lt;&gt;"",'20'!F26&lt;&gt;"Falta"),'20'!F26/20,"")</f>
        <v/>
      </c>
      <c r="G26" s="58" t="str">
        <f>IF(AND('20'!G26&lt;&gt;"",'20'!G26&lt;&gt;"Falta"),'20'!G26/20,"")</f>
        <v/>
      </c>
      <c r="H26" s="58" t="str">
        <f>IF(AND('20'!H26&lt;&gt;"",'20'!H26&lt;&gt;"Falta"),'20'!H26/20,"")</f>
        <v/>
      </c>
      <c r="I26" s="58" t="str">
        <f>IF(AND('20'!I26&lt;&gt;"",'20'!I26&lt;&gt;"Falta"),'20'!I26/20,"")</f>
        <v/>
      </c>
      <c r="J26" s="58" t="str">
        <f>IF(AND('20'!J26&lt;&gt;"",'20'!J26&lt;&gt;"Falta"),'20'!J26/20,"")</f>
        <v/>
      </c>
      <c r="K26" s="58" t="str">
        <f>IF(AND('20'!K26&lt;&gt;"",'20'!K26&lt;&gt;"Falta"),'20'!K26/20,"")</f>
        <v/>
      </c>
      <c r="L26" s="58" t="str">
        <f>IF(AND('20'!L26&lt;&gt;"",'20'!L26&lt;&gt;"Falta"),'20'!L26/20,"")</f>
        <v/>
      </c>
      <c r="M26" s="58" t="str">
        <f>IF(AND('20'!M26&lt;&gt;"",'20'!M26&lt;&gt;"Falta"),'20'!M26/20,"")</f>
        <v/>
      </c>
      <c r="N26" s="58" t="str">
        <f>IF(AND('20'!N26&lt;&gt;"",'20'!N26&lt;&gt;"Falta"),'20'!N26/20,"")</f>
        <v/>
      </c>
      <c r="O26" s="58" t="str">
        <f>IF(AND('20'!O26&lt;&gt;"",'20'!O26&lt;&gt;"Falta"),'20'!O26/20,"")</f>
        <v/>
      </c>
      <c r="P26" s="58" t="str">
        <f>IF(AND('20'!P26&lt;&gt;"",'20'!P26&lt;&gt;"Falta"),'20'!P26/20,"")</f>
        <v/>
      </c>
      <c r="Q26" s="58" t="str">
        <f>IF(AND('20'!Q26&lt;&gt;"",'20'!Q26&lt;&gt;"Falta"),'20'!Q26/20,"")</f>
        <v/>
      </c>
      <c r="R26" s="58" t="str">
        <f>IF(AND('20'!R26&lt;&gt;"",'20'!R26&lt;&gt;"Falta"),'20'!R26/20,"")</f>
        <v/>
      </c>
      <c r="S26" s="58" t="str">
        <f>IF(AND('20'!S26&lt;&gt;"",'20'!S26&lt;&gt;"Falta"),'20'!S26/20,"")</f>
        <v/>
      </c>
      <c r="T26" s="58" t="str">
        <f>IF(AND('20'!T26&lt;&gt;"",'20'!T26&lt;&gt;"Falta"),'20'!T26/20,"")</f>
        <v/>
      </c>
      <c r="U26" s="58" t="str">
        <f>IF(AND('20'!U26&lt;&gt;"",'20'!U26&lt;&gt;"Falta"),'20'!U26/20,"")</f>
        <v/>
      </c>
      <c r="V26" s="58" t="str">
        <f>IF(AND('20'!V26&lt;&gt;"",'20'!V26&lt;&gt;"Falta"),'20'!V26/20,"")</f>
        <v/>
      </c>
      <c r="W26" s="58" t="str">
        <f>IF(AND('20'!W26&lt;&gt;"",'20'!W26&lt;&gt;"Falta"),'20'!W26/20,"")</f>
        <v/>
      </c>
      <c r="X26" s="58" t="str">
        <f>IF(AND('20'!X26&lt;&gt;"",'20'!X26&lt;&gt;"Falta"),'20'!X26/20,"")</f>
        <v/>
      </c>
      <c r="Y26" s="58" t="str">
        <f>IF(AND('20'!Y26&lt;&gt;"",'20'!Y26&lt;&gt;"Falta"),'20'!Y26/20,"")</f>
        <v/>
      </c>
      <c r="Z26" s="58" t="str">
        <f>IF(AND('20'!Z26&lt;&gt;"",'20'!Z26&lt;&gt;"Falta"),'20'!Z26/20,"")</f>
        <v/>
      </c>
      <c r="AA26" s="58" t="str">
        <f>IF(AND('20'!AA26&lt;&gt;"",'20'!AA26&lt;&gt;"Falta"),'20'!AA26/20,"")</f>
        <v/>
      </c>
      <c r="AB26" s="58" t="str">
        <f>IF(AND('20'!AB26&lt;&gt;"",'20'!AB26&lt;&gt;"Falta"),'20'!AB26/20,"")</f>
        <v/>
      </c>
      <c r="AC26" s="58" t="str">
        <f>IF(AND('20'!AC26&lt;&gt;"",'20'!AC26&lt;&gt;"Falta"),'20'!AC26/20,"")</f>
        <v/>
      </c>
      <c r="AD26" s="58" t="str">
        <f>IF(AND('20'!AD26&lt;&gt;"",'20'!AD26&lt;&gt;"Falta"),'20'!AD26/20,"")</f>
        <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t="str">
        <f>IF(AND('20'!AK26&lt;&gt;"",'20'!AK26&lt;&gt;"Falta"),'20'!AK26/20,"")</f>
        <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t="str">
        <f>IF(AND('20'!AS26&lt;&gt;"",'20'!AS26&lt;&gt;"Falta"),'20'!AS26/20,"")</f>
        <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t="str">
        <f>IF(AND('20'!BA26&lt;&gt;"",'20'!BA26&lt;&gt;"Falta"),'20'!BA26/20,"")</f>
        <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t="str">
        <f>IF(AND('20'!BQ26&lt;&gt;"",'20'!BQ26&lt;&gt;"Falta"),'20'!BQ26/20,"")</f>
        <v/>
      </c>
      <c r="BR26" s="58" t="str">
        <f>IF(AND('20'!BR26&lt;&gt;"",'20'!BR26&lt;&gt;"Falta"),'20'!BR26/20,"")</f>
        <v/>
      </c>
      <c r="BS26" s="58" t="str">
        <f>IF(AND('20'!BS26&lt;&gt;"",'20'!BS26&lt;&gt;"Falta"),'20'!BS26/20,"")</f>
        <v/>
      </c>
      <c r="BT26" s="58" t="str">
        <f>IF(AND('20'!BT26&lt;&gt;"",'20'!BT26&lt;&gt;"Falta"),'20'!BT26/20,"")</f>
        <v/>
      </c>
      <c r="BU26" s="58" t="str">
        <f>IF(AND('20'!BU26&lt;&gt;"",'20'!BU26&lt;&gt;"Falta"),'20'!BU26/20,"")</f>
        <v/>
      </c>
      <c r="BV26" s="58" t="str">
        <f>IF(AND('20'!BV26&lt;&gt;"",'20'!BV26&lt;&gt;"Falta"),'20'!BV26/20,"")</f>
        <v/>
      </c>
      <c r="BW26" s="58" t="str">
        <f>IF(AND('20'!BW26&lt;&gt;"",'20'!BW26&lt;&gt;"Falta"),'20'!BW26/20,"")</f>
        <v/>
      </c>
      <c r="BX26" s="58" t="str">
        <f>IF(AND('20'!BX26&lt;&gt;"",'20'!BX26&lt;&gt;"Falta"),'20'!BX26/20,"")</f>
        <v/>
      </c>
      <c r="BY26" s="58" t="str">
        <f>IF(AND('20'!BY26&lt;&gt;"",'20'!BY26&lt;&gt;"Falta"),'20'!BY26/20,"")</f>
        <v/>
      </c>
      <c r="BZ26" s="58" t="str">
        <f>IF(AND('20'!BZ26&lt;&gt;"",'20'!BZ26&lt;&gt;"Falta"),'20'!BZ26/20,"")</f>
        <v/>
      </c>
      <c r="CA26" s="58" t="str">
        <f>IF(AND('20'!CA26&lt;&gt;"",'20'!CA26&lt;&gt;"Falta"),'20'!CA26/20,"")</f>
        <v/>
      </c>
      <c r="CB26" s="58" t="str">
        <f>IF(AND('20'!CB26&lt;&gt;"",'20'!CB26&lt;&gt;"Falta"),'20'!CB26/20,"")</f>
        <v/>
      </c>
      <c r="CC26" s="58" t="str">
        <f>IF(AND('20'!CC26&lt;&gt;"",'20'!CC26&lt;&gt;"Falta"),'20'!CC26/20,"")</f>
        <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t="str">
        <f>IF(AND('20'!CO26&lt;&gt;"",'20'!CO26&lt;&gt;"Falta"),'20'!CO26/20,"")</f>
        <v/>
      </c>
      <c r="CP26" s="58" t="str">
        <f>IF(AND('20'!CP26&lt;&gt;"",'20'!CP26&lt;&gt;"Falta"),'20'!CP26/20,"")</f>
        <v/>
      </c>
      <c r="CQ26" s="58" t="str">
        <f>IF(AND('20'!CQ26&lt;&gt;"",'20'!CQ26&lt;&gt;"Falta"),'20'!CQ26/20,"")</f>
        <v/>
      </c>
      <c r="CR26" s="58" t="str">
        <f>IF(AND('20'!CR26&lt;&gt;"",'20'!CR26&lt;&gt;"Falta"),'20'!CR26/20,"")</f>
        <v/>
      </c>
      <c r="CS26" s="58" t="str">
        <f>IF(AND('20'!CS26&lt;&gt;"",'20'!CS26&lt;&gt;"Falta"),'20'!CS26/20,"")</f>
        <v/>
      </c>
      <c r="CT26" s="58" t="str">
        <f>IF(AND('20'!CT26&lt;&gt;"",'20'!CT26&lt;&gt;"Falta"),'20'!CT26/20,"")</f>
        <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58" t="str">
        <f>IF(AND('20'!E27&lt;&gt;"",'20'!E27&lt;&gt;"Falta"),'20'!E27/20,"")</f>
        <v/>
      </c>
      <c r="F27" s="58" t="str">
        <f>IF(AND('20'!F27&lt;&gt;"",'20'!F27&lt;&gt;"Falta"),'20'!F27/20,"")</f>
        <v/>
      </c>
      <c r="G27" s="58" t="str">
        <f>IF(AND('20'!G27&lt;&gt;"",'20'!G27&lt;&gt;"Falta"),'20'!G27/20,"")</f>
        <v/>
      </c>
      <c r="H27" s="58" t="str">
        <f>IF(AND('20'!H27&lt;&gt;"",'20'!H27&lt;&gt;"Falta"),'20'!H27/20,"")</f>
        <v/>
      </c>
      <c r="I27" s="58" t="str">
        <f>IF(AND('20'!I27&lt;&gt;"",'20'!I27&lt;&gt;"Falta"),'20'!I27/20,"")</f>
        <v/>
      </c>
      <c r="J27" s="58" t="str">
        <f>IF(AND('20'!J27&lt;&gt;"",'20'!J27&lt;&gt;"Falta"),'20'!J27/20,"")</f>
        <v/>
      </c>
      <c r="K27" s="58" t="str">
        <f>IF(AND('20'!K27&lt;&gt;"",'20'!K27&lt;&gt;"Falta"),'20'!K27/20,"")</f>
        <v/>
      </c>
      <c r="L27" s="58" t="str">
        <f>IF(AND('20'!L27&lt;&gt;"",'20'!L27&lt;&gt;"Falta"),'20'!L27/20,"")</f>
        <v/>
      </c>
      <c r="M27" s="58" t="str">
        <f>IF(AND('20'!M27&lt;&gt;"",'20'!M27&lt;&gt;"Falta"),'20'!M27/20,"")</f>
        <v/>
      </c>
      <c r="N27" s="58" t="str">
        <f>IF(AND('20'!N27&lt;&gt;"",'20'!N27&lt;&gt;"Falta"),'20'!N27/20,"")</f>
        <v/>
      </c>
      <c r="O27" s="58" t="str">
        <f>IF(AND('20'!O27&lt;&gt;"",'20'!O27&lt;&gt;"Falta"),'20'!O27/20,"")</f>
        <v/>
      </c>
      <c r="P27" s="58" t="str">
        <f>IF(AND('20'!P27&lt;&gt;"",'20'!P27&lt;&gt;"Falta"),'20'!P27/20,"")</f>
        <v/>
      </c>
      <c r="Q27" s="58" t="str">
        <f>IF(AND('20'!Q27&lt;&gt;"",'20'!Q27&lt;&gt;"Falta"),'20'!Q27/20,"")</f>
        <v/>
      </c>
      <c r="R27" s="58" t="str">
        <f>IF(AND('20'!R27&lt;&gt;"",'20'!R27&lt;&gt;"Falta"),'20'!R27/20,"")</f>
        <v/>
      </c>
      <c r="S27" s="58" t="str">
        <f>IF(AND('20'!S27&lt;&gt;"",'20'!S27&lt;&gt;"Falta"),'20'!S27/20,"")</f>
        <v/>
      </c>
      <c r="T27" s="58" t="str">
        <f>IF(AND('20'!T27&lt;&gt;"",'20'!T27&lt;&gt;"Falta"),'20'!T27/20,"")</f>
        <v/>
      </c>
      <c r="U27" s="58" t="str">
        <f>IF(AND('20'!U27&lt;&gt;"",'20'!U27&lt;&gt;"Falta"),'20'!U27/20,"")</f>
        <v/>
      </c>
      <c r="V27" s="58" t="str">
        <f>IF(AND('20'!V27&lt;&gt;"",'20'!V27&lt;&gt;"Falta"),'20'!V27/20,"")</f>
        <v/>
      </c>
      <c r="W27" s="58" t="str">
        <f>IF(AND('20'!W27&lt;&gt;"",'20'!W27&lt;&gt;"Falta"),'20'!W27/20,"")</f>
        <v/>
      </c>
      <c r="X27" s="58" t="str">
        <f>IF(AND('20'!X27&lt;&gt;"",'20'!X27&lt;&gt;"Falta"),'20'!X27/20,"")</f>
        <v/>
      </c>
      <c r="Y27" s="58" t="str">
        <f>IF(AND('20'!Y27&lt;&gt;"",'20'!Y27&lt;&gt;"Falta"),'20'!Y27/20,"")</f>
        <v/>
      </c>
      <c r="Z27" s="58" t="str">
        <f>IF(AND('20'!Z27&lt;&gt;"",'20'!Z27&lt;&gt;"Falta"),'20'!Z27/20,"")</f>
        <v/>
      </c>
      <c r="AA27" s="58" t="str">
        <f>IF(AND('20'!AA27&lt;&gt;"",'20'!AA27&lt;&gt;"Falta"),'20'!AA27/20,"")</f>
        <v/>
      </c>
      <c r="AB27" s="58" t="str">
        <f>IF(AND('20'!AB27&lt;&gt;"",'20'!AB27&lt;&gt;"Falta"),'20'!AB27/20,"")</f>
        <v/>
      </c>
      <c r="AC27" s="58" t="str">
        <f>IF(AND('20'!AC27&lt;&gt;"",'20'!AC27&lt;&gt;"Falta"),'20'!AC27/20,"")</f>
        <v/>
      </c>
      <c r="AD27" s="58" t="str">
        <f>IF(AND('20'!AD27&lt;&gt;"",'20'!AD27&lt;&gt;"Falta"),'20'!AD27/20,"")</f>
        <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t="str">
        <f>IF(AND('20'!AK27&lt;&gt;"",'20'!AK27&lt;&gt;"Falta"),'20'!AK27/20,"")</f>
        <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t="str">
        <f>IF(AND('20'!AS27&lt;&gt;"",'20'!AS27&lt;&gt;"Falta"),'20'!AS27/20,"")</f>
        <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t="str">
        <f>IF(AND('20'!BA27&lt;&gt;"",'20'!BA27&lt;&gt;"Falta"),'20'!BA27/20,"")</f>
        <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t="str">
        <f>IF(AND('20'!BQ27&lt;&gt;"",'20'!BQ27&lt;&gt;"Falta"),'20'!BQ27/20,"")</f>
        <v/>
      </c>
      <c r="BR27" s="58" t="str">
        <f>IF(AND('20'!BR27&lt;&gt;"",'20'!BR27&lt;&gt;"Falta"),'20'!BR27/20,"")</f>
        <v/>
      </c>
      <c r="BS27" s="58" t="str">
        <f>IF(AND('20'!BS27&lt;&gt;"",'20'!BS27&lt;&gt;"Falta"),'20'!BS27/20,"")</f>
        <v/>
      </c>
      <c r="BT27" s="58" t="str">
        <f>IF(AND('20'!BT27&lt;&gt;"",'20'!BT27&lt;&gt;"Falta"),'20'!BT27/20,"")</f>
        <v/>
      </c>
      <c r="BU27" s="58" t="str">
        <f>IF(AND('20'!BU27&lt;&gt;"",'20'!BU27&lt;&gt;"Falta"),'20'!BU27/20,"")</f>
        <v/>
      </c>
      <c r="BV27" s="58" t="str">
        <f>IF(AND('20'!BV27&lt;&gt;"",'20'!BV27&lt;&gt;"Falta"),'20'!BV27/20,"")</f>
        <v/>
      </c>
      <c r="BW27" s="58" t="str">
        <f>IF(AND('20'!BW27&lt;&gt;"",'20'!BW27&lt;&gt;"Falta"),'20'!BW27/20,"")</f>
        <v/>
      </c>
      <c r="BX27" s="58" t="str">
        <f>IF(AND('20'!BX27&lt;&gt;"",'20'!BX27&lt;&gt;"Falta"),'20'!BX27/20,"")</f>
        <v/>
      </c>
      <c r="BY27" s="58" t="str">
        <f>IF(AND('20'!BY27&lt;&gt;"",'20'!BY27&lt;&gt;"Falta"),'20'!BY27/20,"")</f>
        <v/>
      </c>
      <c r="BZ27" s="58" t="str">
        <f>IF(AND('20'!BZ27&lt;&gt;"",'20'!BZ27&lt;&gt;"Falta"),'20'!BZ27/20,"")</f>
        <v/>
      </c>
      <c r="CA27" s="58" t="str">
        <f>IF(AND('20'!CA27&lt;&gt;"",'20'!CA27&lt;&gt;"Falta"),'20'!CA27/20,"")</f>
        <v/>
      </c>
      <c r="CB27" s="58" t="str">
        <f>IF(AND('20'!CB27&lt;&gt;"",'20'!CB27&lt;&gt;"Falta"),'20'!CB27/20,"")</f>
        <v/>
      </c>
      <c r="CC27" s="58" t="str">
        <f>IF(AND('20'!CC27&lt;&gt;"",'20'!CC27&lt;&gt;"Falta"),'20'!CC27/20,"")</f>
        <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t="str">
        <f>IF(AND('20'!CO27&lt;&gt;"",'20'!CO27&lt;&gt;"Falta"),'20'!CO27/20,"")</f>
        <v/>
      </c>
      <c r="CP27" s="58" t="str">
        <f>IF(AND('20'!CP27&lt;&gt;"",'20'!CP27&lt;&gt;"Falta"),'20'!CP27/20,"")</f>
        <v/>
      </c>
      <c r="CQ27" s="58" t="str">
        <f>IF(AND('20'!CQ27&lt;&gt;"",'20'!CQ27&lt;&gt;"Falta"),'20'!CQ27/20,"")</f>
        <v/>
      </c>
      <c r="CR27" s="58" t="str">
        <f>IF(AND('20'!CR27&lt;&gt;"",'20'!CR27&lt;&gt;"Falta"),'20'!CR27/20,"")</f>
        <v/>
      </c>
      <c r="CS27" s="58" t="str">
        <f>IF(AND('20'!CS27&lt;&gt;"",'20'!CS27&lt;&gt;"Falta"),'20'!CS27/20,"")</f>
        <v/>
      </c>
      <c r="CT27" s="58" t="str">
        <f>IF(AND('20'!CT27&lt;&gt;"",'20'!CT27&lt;&gt;"Falta"),'20'!CT27/20,"")</f>
        <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58" t="str">
        <f>IF(AND('20'!E28&lt;&gt;"",'20'!E28&lt;&gt;"Falta"),'20'!E28/20,"")</f>
        <v/>
      </c>
      <c r="F28" s="58" t="str">
        <f>IF(AND('20'!F28&lt;&gt;"",'20'!F28&lt;&gt;"Falta"),'20'!F28/20,"")</f>
        <v/>
      </c>
      <c r="G28" s="58" t="str">
        <f>IF(AND('20'!G28&lt;&gt;"",'20'!G28&lt;&gt;"Falta"),'20'!G28/20,"")</f>
        <v/>
      </c>
      <c r="H28" s="58" t="str">
        <f>IF(AND('20'!H28&lt;&gt;"",'20'!H28&lt;&gt;"Falta"),'20'!H28/20,"")</f>
        <v/>
      </c>
      <c r="I28" s="58" t="str">
        <f>IF(AND('20'!I28&lt;&gt;"",'20'!I28&lt;&gt;"Falta"),'20'!I28/20,"")</f>
        <v/>
      </c>
      <c r="J28" s="58" t="str">
        <f>IF(AND('20'!J28&lt;&gt;"",'20'!J28&lt;&gt;"Falta"),'20'!J28/20,"")</f>
        <v/>
      </c>
      <c r="K28" s="58" t="str">
        <f>IF(AND('20'!K28&lt;&gt;"",'20'!K28&lt;&gt;"Falta"),'20'!K28/20,"")</f>
        <v/>
      </c>
      <c r="L28" s="58" t="str">
        <f>IF(AND('20'!L28&lt;&gt;"",'20'!L28&lt;&gt;"Falta"),'20'!L28/20,"")</f>
        <v/>
      </c>
      <c r="M28" s="58" t="str">
        <f>IF(AND('20'!M28&lt;&gt;"",'20'!M28&lt;&gt;"Falta"),'20'!M28/20,"")</f>
        <v/>
      </c>
      <c r="N28" s="58" t="str">
        <f>IF(AND('20'!N28&lt;&gt;"",'20'!N28&lt;&gt;"Falta"),'20'!N28/20,"")</f>
        <v/>
      </c>
      <c r="O28" s="58" t="str">
        <f>IF(AND('20'!O28&lt;&gt;"",'20'!O28&lt;&gt;"Falta"),'20'!O28/20,"")</f>
        <v/>
      </c>
      <c r="P28" s="58" t="str">
        <f>IF(AND('20'!P28&lt;&gt;"",'20'!P28&lt;&gt;"Falta"),'20'!P28/20,"")</f>
        <v/>
      </c>
      <c r="Q28" s="58" t="str">
        <f>IF(AND('20'!Q28&lt;&gt;"",'20'!Q28&lt;&gt;"Falta"),'20'!Q28/20,"")</f>
        <v/>
      </c>
      <c r="R28" s="58" t="str">
        <f>IF(AND('20'!R28&lt;&gt;"",'20'!R28&lt;&gt;"Falta"),'20'!R28/20,"")</f>
        <v/>
      </c>
      <c r="S28" s="58" t="str">
        <f>IF(AND('20'!S28&lt;&gt;"",'20'!S28&lt;&gt;"Falta"),'20'!S28/20,"")</f>
        <v/>
      </c>
      <c r="T28" s="58" t="str">
        <f>IF(AND('20'!T28&lt;&gt;"",'20'!T28&lt;&gt;"Falta"),'20'!T28/20,"")</f>
        <v/>
      </c>
      <c r="U28" s="58" t="str">
        <f>IF(AND('20'!U28&lt;&gt;"",'20'!U28&lt;&gt;"Falta"),'20'!U28/20,"")</f>
        <v/>
      </c>
      <c r="V28" s="58" t="str">
        <f>IF(AND('20'!V28&lt;&gt;"",'20'!V28&lt;&gt;"Falta"),'20'!V28/20,"")</f>
        <v/>
      </c>
      <c r="W28" s="58" t="str">
        <f>IF(AND('20'!W28&lt;&gt;"",'20'!W28&lt;&gt;"Falta"),'20'!W28/20,"")</f>
        <v/>
      </c>
      <c r="X28" s="58" t="str">
        <f>IF(AND('20'!X28&lt;&gt;"",'20'!X28&lt;&gt;"Falta"),'20'!X28/20,"")</f>
        <v/>
      </c>
      <c r="Y28" s="58" t="str">
        <f>IF(AND('20'!Y28&lt;&gt;"",'20'!Y28&lt;&gt;"Falta"),'20'!Y28/20,"")</f>
        <v/>
      </c>
      <c r="Z28" s="58" t="str">
        <f>IF(AND('20'!Z28&lt;&gt;"",'20'!Z28&lt;&gt;"Falta"),'20'!Z28/20,"")</f>
        <v/>
      </c>
      <c r="AA28" s="58" t="str">
        <f>IF(AND('20'!AA28&lt;&gt;"",'20'!AA28&lt;&gt;"Falta"),'20'!AA28/20,"")</f>
        <v/>
      </c>
      <c r="AB28" s="58" t="str">
        <f>IF(AND('20'!AB28&lt;&gt;"",'20'!AB28&lt;&gt;"Falta"),'20'!AB28/20,"")</f>
        <v/>
      </c>
      <c r="AC28" s="58" t="str">
        <f>IF(AND('20'!AC28&lt;&gt;"",'20'!AC28&lt;&gt;"Falta"),'20'!AC28/20,"")</f>
        <v/>
      </c>
      <c r="AD28" s="58" t="str">
        <f>IF(AND('20'!AD28&lt;&gt;"",'20'!AD28&lt;&gt;"Falta"),'20'!AD28/20,"")</f>
        <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t="str">
        <f>IF(AND('20'!AK28&lt;&gt;"",'20'!AK28&lt;&gt;"Falta"),'20'!AK28/20,"")</f>
        <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t="str">
        <f>IF(AND('20'!AS28&lt;&gt;"",'20'!AS28&lt;&gt;"Falta"),'20'!AS28/20,"")</f>
        <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t="str">
        <f>IF(AND('20'!BA28&lt;&gt;"",'20'!BA28&lt;&gt;"Falta"),'20'!BA28/20,"")</f>
        <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t="str">
        <f>IF(AND('20'!BQ28&lt;&gt;"",'20'!BQ28&lt;&gt;"Falta"),'20'!BQ28/20,"")</f>
        <v/>
      </c>
      <c r="BR28" s="58" t="str">
        <f>IF(AND('20'!BR28&lt;&gt;"",'20'!BR28&lt;&gt;"Falta"),'20'!BR28/20,"")</f>
        <v/>
      </c>
      <c r="BS28" s="58" t="str">
        <f>IF(AND('20'!BS28&lt;&gt;"",'20'!BS28&lt;&gt;"Falta"),'20'!BS28/20,"")</f>
        <v/>
      </c>
      <c r="BT28" s="58" t="str">
        <f>IF(AND('20'!BT28&lt;&gt;"",'20'!BT28&lt;&gt;"Falta"),'20'!BT28/20,"")</f>
        <v/>
      </c>
      <c r="BU28" s="58" t="str">
        <f>IF(AND('20'!BU28&lt;&gt;"",'20'!BU28&lt;&gt;"Falta"),'20'!BU28/20,"")</f>
        <v/>
      </c>
      <c r="BV28" s="58" t="str">
        <f>IF(AND('20'!BV28&lt;&gt;"",'20'!BV28&lt;&gt;"Falta"),'20'!BV28/20,"")</f>
        <v/>
      </c>
      <c r="BW28" s="58" t="str">
        <f>IF(AND('20'!BW28&lt;&gt;"",'20'!BW28&lt;&gt;"Falta"),'20'!BW28/20,"")</f>
        <v/>
      </c>
      <c r="BX28" s="58" t="str">
        <f>IF(AND('20'!BX28&lt;&gt;"",'20'!BX28&lt;&gt;"Falta"),'20'!BX28/20,"")</f>
        <v/>
      </c>
      <c r="BY28" s="58" t="str">
        <f>IF(AND('20'!BY28&lt;&gt;"",'20'!BY28&lt;&gt;"Falta"),'20'!BY28/20,"")</f>
        <v/>
      </c>
      <c r="BZ28" s="58" t="str">
        <f>IF(AND('20'!BZ28&lt;&gt;"",'20'!BZ28&lt;&gt;"Falta"),'20'!BZ28/20,"")</f>
        <v/>
      </c>
      <c r="CA28" s="58" t="str">
        <f>IF(AND('20'!CA28&lt;&gt;"",'20'!CA28&lt;&gt;"Falta"),'20'!CA28/20,"")</f>
        <v/>
      </c>
      <c r="CB28" s="58" t="str">
        <f>IF(AND('20'!CB28&lt;&gt;"",'20'!CB28&lt;&gt;"Falta"),'20'!CB28/20,"")</f>
        <v/>
      </c>
      <c r="CC28" s="58" t="str">
        <f>IF(AND('20'!CC28&lt;&gt;"",'20'!CC28&lt;&gt;"Falta"),'20'!CC28/20,"")</f>
        <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t="str">
        <f>IF(AND('20'!CO28&lt;&gt;"",'20'!CO28&lt;&gt;"Falta"),'20'!CO28/20,"")</f>
        <v/>
      </c>
      <c r="CP28" s="58" t="str">
        <f>IF(AND('20'!CP28&lt;&gt;"",'20'!CP28&lt;&gt;"Falta"),'20'!CP28/20,"")</f>
        <v/>
      </c>
      <c r="CQ28" s="58" t="str">
        <f>IF(AND('20'!CQ28&lt;&gt;"",'20'!CQ28&lt;&gt;"Falta"),'20'!CQ28/20,"")</f>
        <v/>
      </c>
      <c r="CR28" s="58" t="str">
        <f>IF(AND('20'!CR28&lt;&gt;"",'20'!CR28&lt;&gt;"Falta"),'20'!CR28/20,"")</f>
        <v/>
      </c>
      <c r="CS28" s="58" t="str">
        <f>IF(AND('20'!CS28&lt;&gt;"",'20'!CS28&lt;&gt;"Falta"),'20'!CS28/20,"")</f>
        <v/>
      </c>
      <c r="CT28" s="58" t="str">
        <f>IF(AND('20'!CT28&lt;&gt;"",'20'!CT28&lt;&gt;"Falta"),'20'!CT28/20,"")</f>
        <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58" t="str">
        <f>IF(AND('20'!E29&lt;&gt;"",'20'!E29&lt;&gt;"Falta"),'20'!E29/20,"")</f>
        <v/>
      </c>
      <c r="F29" s="58" t="str">
        <f>IF(AND('20'!F29&lt;&gt;"",'20'!F29&lt;&gt;"Falta"),'20'!F29/20,"")</f>
        <v/>
      </c>
      <c r="G29" s="58" t="str">
        <f>IF(AND('20'!G29&lt;&gt;"",'20'!G29&lt;&gt;"Falta"),'20'!G29/20,"")</f>
        <v/>
      </c>
      <c r="H29" s="58" t="str">
        <f>IF(AND('20'!H29&lt;&gt;"",'20'!H29&lt;&gt;"Falta"),'20'!H29/20,"")</f>
        <v/>
      </c>
      <c r="I29" s="58" t="str">
        <f>IF(AND('20'!I29&lt;&gt;"",'20'!I29&lt;&gt;"Falta"),'20'!I29/20,"")</f>
        <v/>
      </c>
      <c r="J29" s="58" t="str">
        <f>IF(AND('20'!J29&lt;&gt;"",'20'!J29&lt;&gt;"Falta"),'20'!J29/20,"")</f>
        <v/>
      </c>
      <c r="K29" s="58" t="str">
        <f>IF(AND('20'!K29&lt;&gt;"",'20'!K29&lt;&gt;"Falta"),'20'!K29/20,"")</f>
        <v/>
      </c>
      <c r="L29" s="58" t="str">
        <f>IF(AND('20'!L29&lt;&gt;"",'20'!L29&lt;&gt;"Falta"),'20'!L29/20,"")</f>
        <v/>
      </c>
      <c r="M29" s="58" t="str">
        <f>IF(AND('20'!M29&lt;&gt;"",'20'!M29&lt;&gt;"Falta"),'20'!M29/20,"")</f>
        <v/>
      </c>
      <c r="N29" s="58" t="str">
        <f>IF(AND('20'!N29&lt;&gt;"",'20'!N29&lt;&gt;"Falta"),'20'!N29/20,"")</f>
        <v/>
      </c>
      <c r="O29" s="58" t="str">
        <f>IF(AND('20'!O29&lt;&gt;"",'20'!O29&lt;&gt;"Falta"),'20'!O29/20,"")</f>
        <v/>
      </c>
      <c r="P29" s="58" t="str">
        <f>IF(AND('20'!P29&lt;&gt;"",'20'!P29&lt;&gt;"Falta"),'20'!P29/20,"")</f>
        <v/>
      </c>
      <c r="Q29" s="58" t="str">
        <f>IF(AND('20'!Q29&lt;&gt;"",'20'!Q29&lt;&gt;"Falta"),'20'!Q29/20,"")</f>
        <v/>
      </c>
      <c r="R29" s="58" t="str">
        <f>IF(AND('20'!R29&lt;&gt;"",'20'!R29&lt;&gt;"Falta"),'20'!R29/20,"")</f>
        <v/>
      </c>
      <c r="S29" s="58" t="str">
        <f>IF(AND('20'!S29&lt;&gt;"",'20'!S29&lt;&gt;"Falta"),'20'!S29/20,"")</f>
        <v/>
      </c>
      <c r="T29" s="58" t="str">
        <f>IF(AND('20'!T29&lt;&gt;"",'20'!T29&lt;&gt;"Falta"),'20'!T29/20,"")</f>
        <v/>
      </c>
      <c r="U29" s="58" t="str">
        <f>IF(AND('20'!U29&lt;&gt;"",'20'!U29&lt;&gt;"Falta"),'20'!U29/20,"")</f>
        <v/>
      </c>
      <c r="V29" s="58" t="str">
        <f>IF(AND('20'!V29&lt;&gt;"",'20'!V29&lt;&gt;"Falta"),'20'!V29/20,"")</f>
        <v/>
      </c>
      <c r="W29" s="58" t="str">
        <f>IF(AND('20'!W29&lt;&gt;"",'20'!W29&lt;&gt;"Falta"),'20'!W29/20,"")</f>
        <v/>
      </c>
      <c r="X29" s="58" t="str">
        <f>IF(AND('20'!X29&lt;&gt;"",'20'!X29&lt;&gt;"Falta"),'20'!X29/20,"")</f>
        <v/>
      </c>
      <c r="Y29" s="58" t="str">
        <f>IF(AND('20'!Y29&lt;&gt;"",'20'!Y29&lt;&gt;"Falta"),'20'!Y29/20,"")</f>
        <v/>
      </c>
      <c r="Z29" s="58" t="str">
        <f>IF(AND('20'!Z29&lt;&gt;"",'20'!Z29&lt;&gt;"Falta"),'20'!Z29/20,"")</f>
        <v/>
      </c>
      <c r="AA29" s="58" t="str">
        <f>IF(AND('20'!AA29&lt;&gt;"",'20'!AA29&lt;&gt;"Falta"),'20'!AA29/20,"")</f>
        <v/>
      </c>
      <c r="AB29" s="58" t="str">
        <f>IF(AND('20'!AB29&lt;&gt;"",'20'!AB29&lt;&gt;"Falta"),'20'!AB29/20,"")</f>
        <v/>
      </c>
      <c r="AC29" s="58" t="str">
        <f>IF(AND('20'!AC29&lt;&gt;"",'20'!AC29&lt;&gt;"Falta"),'20'!AC29/20,"")</f>
        <v/>
      </c>
      <c r="AD29" s="58" t="str">
        <f>IF(AND('20'!AD29&lt;&gt;"",'20'!AD29&lt;&gt;"Falta"),'20'!AD29/20,"")</f>
        <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t="str">
        <f>IF(AND('20'!AK29&lt;&gt;"",'20'!AK29&lt;&gt;"Falta"),'20'!AK29/20,"")</f>
        <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t="str">
        <f>IF(AND('20'!AS29&lt;&gt;"",'20'!AS29&lt;&gt;"Falta"),'20'!AS29/20,"")</f>
        <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t="str">
        <f>IF(AND('20'!BA29&lt;&gt;"",'20'!BA29&lt;&gt;"Falta"),'20'!BA29/20,"")</f>
        <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t="str">
        <f>IF(AND('20'!BQ29&lt;&gt;"",'20'!BQ29&lt;&gt;"Falta"),'20'!BQ29/20,"")</f>
        <v/>
      </c>
      <c r="BR29" s="58" t="str">
        <f>IF(AND('20'!BR29&lt;&gt;"",'20'!BR29&lt;&gt;"Falta"),'20'!BR29/20,"")</f>
        <v/>
      </c>
      <c r="BS29" s="58" t="str">
        <f>IF(AND('20'!BS29&lt;&gt;"",'20'!BS29&lt;&gt;"Falta"),'20'!BS29/20,"")</f>
        <v/>
      </c>
      <c r="BT29" s="58" t="str">
        <f>IF(AND('20'!BT29&lt;&gt;"",'20'!BT29&lt;&gt;"Falta"),'20'!BT29/20,"")</f>
        <v/>
      </c>
      <c r="BU29" s="58" t="str">
        <f>IF(AND('20'!BU29&lt;&gt;"",'20'!BU29&lt;&gt;"Falta"),'20'!BU29/20,"")</f>
        <v/>
      </c>
      <c r="BV29" s="58" t="str">
        <f>IF(AND('20'!BV29&lt;&gt;"",'20'!BV29&lt;&gt;"Falta"),'20'!BV29/20,"")</f>
        <v/>
      </c>
      <c r="BW29" s="58" t="str">
        <f>IF(AND('20'!BW29&lt;&gt;"",'20'!BW29&lt;&gt;"Falta"),'20'!BW29/20,"")</f>
        <v/>
      </c>
      <c r="BX29" s="58" t="str">
        <f>IF(AND('20'!BX29&lt;&gt;"",'20'!BX29&lt;&gt;"Falta"),'20'!BX29/20,"")</f>
        <v/>
      </c>
      <c r="BY29" s="58" t="str">
        <f>IF(AND('20'!BY29&lt;&gt;"",'20'!BY29&lt;&gt;"Falta"),'20'!BY29/20,"")</f>
        <v/>
      </c>
      <c r="BZ29" s="58" t="str">
        <f>IF(AND('20'!BZ29&lt;&gt;"",'20'!BZ29&lt;&gt;"Falta"),'20'!BZ29/20,"")</f>
        <v/>
      </c>
      <c r="CA29" s="58" t="str">
        <f>IF(AND('20'!CA29&lt;&gt;"",'20'!CA29&lt;&gt;"Falta"),'20'!CA29/20,"")</f>
        <v/>
      </c>
      <c r="CB29" s="58" t="str">
        <f>IF(AND('20'!CB29&lt;&gt;"",'20'!CB29&lt;&gt;"Falta"),'20'!CB29/20,"")</f>
        <v/>
      </c>
      <c r="CC29" s="58" t="str">
        <f>IF(AND('20'!CC29&lt;&gt;"",'20'!CC29&lt;&gt;"Falta"),'20'!CC29/20,"")</f>
        <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t="str">
        <f>IF(AND('20'!CO29&lt;&gt;"",'20'!CO29&lt;&gt;"Falta"),'20'!CO29/20,"")</f>
        <v/>
      </c>
      <c r="CP29" s="58" t="str">
        <f>IF(AND('20'!CP29&lt;&gt;"",'20'!CP29&lt;&gt;"Falta"),'20'!CP29/20,"")</f>
        <v/>
      </c>
      <c r="CQ29" s="58" t="str">
        <f>IF(AND('20'!CQ29&lt;&gt;"",'20'!CQ29&lt;&gt;"Falta"),'20'!CQ29/20,"")</f>
        <v/>
      </c>
      <c r="CR29" s="58" t="str">
        <f>IF(AND('20'!CR29&lt;&gt;"",'20'!CR29&lt;&gt;"Falta"),'20'!CR29/20,"")</f>
        <v/>
      </c>
      <c r="CS29" s="58" t="str">
        <f>IF(AND('20'!CS29&lt;&gt;"",'20'!CS29&lt;&gt;"Falta"),'20'!CS29/20,"")</f>
        <v/>
      </c>
      <c r="CT29" s="58" t="str">
        <f>IF(AND('20'!CT29&lt;&gt;"",'20'!CT29&lt;&gt;"Falta"),'20'!CT29/20,"")</f>
        <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58" t="str">
        <f>IF(AND('20'!E30&lt;&gt;"",'20'!E30&lt;&gt;"Falta"),'20'!E30/20,"")</f>
        <v/>
      </c>
      <c r="F30" s="58" t="str">
        <f>IF(AND('20'!F30&lt;&gt;"",'20'!F30&lt;&gt;"Falta"),'20'!F30/20,"")</f>
        <v/>
      </c>
      <c r="G30" s="58" t="str">
        <f>IF(AND('20'!G30&lt;&gt;"",'20'!G30&lt;&gt;"Falta"),'20'!G30/20,"")</f>
        <v/>
      </c>
      <c r="H30" s="58" t="str">
        <f>IF(AND('20'!H30&lt;&gt;"",'20'!H30&lt;&gt;"Falta"),'20'!H30/20,"")</f>
        <v/>
      </c>
      <c r="I30" s="58" t="str">
        <f>IF(AND('20'!I30&lt;&gt;"",'20'!I30&lt;&gt;"Falta"),'20'!I30/20,"")</f>
        <v/>
      </c>
      <c r="J30" s="58" t="str">
        <f>IF(AND('20'!J30&lt;&gt;"",'20'!J30&lt;&gt;"Falta"),'20'!J30/20,"")</f>
        <v/>
      </c>
      <c r="K30" s="58" t="str">
        <f>IF(AND('20'!K30&lt;&gt;"",'20'!K30&lt;&gt;"Falta"),'20'!K30/20,"")</f>
        <v/>
      </c>
      <c r="L30" s="58" t="str">
        <f>IF(AND('20'!L30&lt;&gt;"",'20'!L30&lt;&gt;"Falta"),'20'!L30/20,"")</f>
        <v/>
      </c>
      <c r="M30" s="58" t="str">
        <f>IF(AND('20'!M30&lt;&gt;"",'20'!M30&lt;&gt;"Falta"),'20'!M30/20,"")</f>
        <v/>
      </c>
      <c r="N30" s="58" t="str">
        <f>IF(AND('20'!N30&lt;&gt;"",'20'!N30&lt;&gt;"Falta"),'20'!N30/20,"")</f>
        <v/>
      </c>
      <c r="O30" s="58" t="str">
        <f>IF(AND('20'!O30&lt;&gt;"",'20'!O30&lt;&gt;"Falta"),'20'!O30/20,"")</f>
        <v/>
      </c>
      <c r="P30" s="58" t="str">
        <f>IF(AND('20'!P30&lt;&gt;"",'20'!P30&lt;&gt;"Falta"),'20'!P30/20,"")</f>
        <v/>
      </c>
      <c r="Q30" s="58" t="str">
        <f>IF(AND('20'!Q30&lt;&gt;"",'20'!Q30&lt;&gt;"Falta"),'20'!Q30/20,"")</f>
        <v/>
      </c>
      <c r="R30" s="58" t="str">
        <f>IF(AND('20'!R30&lt;&gt;"",'20'!R30&lt;&gt;"Falta"),'20'!R30/20,"")</f>
        <v/>
      </c>
      <c r="S30" s="58" t="str">
        <f>IF(AND('20'!S30&lt;&gt;"",'20'!S30&lt;&gt;"Falta"),'20'!S30/20,"")</f>
        <v/>
      </c>
      <c r="T30" s="58" t="str">
        <f>IF(AND('20'!T30&lt;&gt;"",'20'!T30&lt;&gt;"Falta"),'20'!T30/20,"")</f>
        <v/>
      </c>
      <c r="U30" s="58" t="str">
        <f>IF(AND('20'!U30&lt;&gt;"",'20'!U30&lt;&gt;"Falta"),'20'!U30/20,"")</f>
        <v/>
      </c>
      <c r="V30" s="58" t="str">
        <f>IF(AND('20'!V30&lt;&gt;"",'20'!V30&lt;&gt;"Falta"),'20'!V30/20,"")</f>
        <v/>
      </c>
      <c r="W30" s="58" t="str">
        <f>IF(AND('20'!W30&lt;&gt;"",'20'!W30&lt;&gt;"Falta"),'20'!W30/20,"")</f>
        <v/>
      </c>
      <c r="X30" s="58" t="str">
        <f>IF(AND('20'!X30&lt;&gt;"",'20'!X30&lt;&gt;"Falta"),'20'!X30/20,"")</f>
        <v/>
      </c>
      <c r="Y30" s="58" t="str">
        <f>IF(AND('20'!Y30&lt;&gt;"",'20'!Y30&lt;&gt;"Falta"),'20'!Y30/20,"")</f>
        <v/>
      </c>
      <c r="Z30" s="58" t="str">
        <f>IF(AND('20'!Z30&lt;&gt;"",'20'!Z30&lt;&gt;"Falta"),'20'!Z30/20,"")</f>
        <v/>
      </c>
      <c r="AA30" s="58" t="str">
        <f>IF(AND('20'!AA30&lt;&gt;"",'20'!AA30&lt;&gt;"Falta"),'20'!AA30/20,"")</f>
        <v/>
      </c>
      <c r="AB30" s="58" t="str">
        <f>IF(AND('20'!AB30&lt;&gt;"",'20'!AB30&lt;&gt;"Falta"),'20'!AB30/20,"")</f>
        <v/>
      </c>
      <c r="AC30" s="58" t="str">
        <f>IF(AND('20'!AC30&lt;&gt;"",'20'!AC30&lt;&gt;"Falta"),'20'!AC30/20,"")</f>
        <v/>
      </c>
      <c r="AD30" s="58" t="str">
        <f>IF(AND('20'!AD30&lt;&gt;"",'20'!AD30&lt;&gt;"Falta"),'20'!AD30/20,"")</f>
        <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t="str">
        <f>IF(AND('20'!AK30&lt;&gt;"",'20'!AK30&lt;&gt;"Falta"),'20'!AK30/20,"")</f>
        <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t="str">
        <f>IF(AND('20'!AS30&lt;&gt;"",'20'!AS30&lt;&gt;"Falta"),'20'!AS30/20,"")</f>
        <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t="str">
        <f>IF(AND('20'!BA30&lt;&gt;"",'20'!BA30&lt;&gt;"Falta"),'20'!BA30/20,"")</f>
        <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t="str">
        <f>IF(AND('20'!BQ30&lt;&gt;"",'20'!BQ30&lt;&gt;"Falta"),'20'!BQ30/20,"")</f>
        <v/>
      </c>
      <c r="BR30" s="58" t="str">
        <f>IF(AND('20'!BR30&lt;&gt;"",'20'!BR30&lt;&gt;"Falta"),'20'!BR30/20,"")</f>
        <v/>
      </c>
      <c r="BS30" s="58" t="str">
        <f>IF(AND('20'!BS30&lt;&gt;"",'20'!BS30&lt;&gt;"Falta"),'20'!BS30/20,"")</f>
        <v/>
      </c>
      <c r="BT30" s="58" t="str">
        <f>IF(AND('20'!BT30&lt;&gt;"",'20'!BT30&lt;&gt;"Falta"),'20'!BT30/20,"")</f>
        <v/>
      </c>
      <c r="BU30" s="58" t="str">
        <f>IF(AND('20'!BU30&lt;&gt;"",'20'!BU30&lt;&gt;"Falta"),'20'!BU30/20,"")</f>
        <v/>
      </c>
      <c r="BV30" s="58" t="str">
        <f>IF(AND('20'!BV30&lt;&gt;"",'20'!BV30&lt;&gt;"Falta"),'20'!BV30/20,"")</f>
        <v/>
      </c>
      <c r="BW30" s="58" t="str">
        <f>IF(AND('20'!BW30&lt;&gt;"",'20'!BW30&lt;&gt;"Falta"),'20'!BW30/20,"")</f>
        <v/>
      </c>
      <c r="BX30" s="58" t="str">
        <f>IF(AND('20'!BX30&lt;&gt;"",'20'!BX30&lt;&gt;"Falta"),'20'!BX30/20,"")</f>
        <v/>
      </c>
      <c r="BY30" s="58" t="str">
        <f>IF(AND('20'!BY30&lt;&gt;"",'20'!BY30&lt;&gt;"Falta"),'20'!BY30/20,"")</f>
        <v/>
      </c>
      <c r="BZ30" s="58" t="str">
        <f>IF(AND('20'!BZ30&lt;&gt;"",'20'!BZ30&lt;&gt;"Falta"),'20'!BZ30/20,"")</f>
        <v/>
      </c>
      <c r="CA30" s="58" t="str">
        <f>IF(AND('20'!CA30&lt;&gt;"",'20'!CA30&lt;&gt;"Falta"),'20'!CA30/20,"")</f>
        <v/>
      </c>
      <c r="CB30" s="58" t="str">
        <f>IF(AND('20'!CB30&lt;&gt;"",'20'!CB30&lt;&gt;"Falta"),'20'!CB30/20,"")</f>
        <v/>
      </c>
      <c r="CC30" s="58" t="str">
        <f>IF(AND('20'!CC30&lt;&gt;"",'20'!CC30&lt;&gt;"Falta"),'20'!CC30/20,"")</f>
        <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t="str">
        <f>IF(AND('20'!CO30&lt;&gt;"",'20'!CO30&lt;&gt;"Falta"),'20'!CO30/20,"")</f>
        <v/>
      </c>
      <c r="CP30" s="58" t="str">
        <f>IF(AND('20'!CP30&lt;&gt;"",'20'!CP30&lt;&gt;"Falta"),'20'!CP30/20,"")</f>
        <v/>
      </c>
      <c r="CQ30" s="58" t="str">
        <f>IF(AND('20'!CQ30&lt;&gt;"",'20'!CQ30&lt;&gt;"Falta"),'20'!CQ30/20,"")</f>
        <v/>
      </c>
      <c r="CR30" s="58" t="str">
        <f>IF(AND('20'!CR30&lt;&gt;"",'20'!CR30&lt;&gt;"Falta"),'20'!CR30/20,"")</f>
        <v/>
      </c>
      <c r="CS30" s="58" t="str">
        <f>IF(AND('20'!CS30&lt;&gt;"",'20'!CS30&lt;&gt;"Falta"),'20'!CS30/20,"")</f>
        <v/>
      </c>
      <c r="CT30" s="58" t="str">
        <f>IF(AND('20'!CT30&lt;&gt;"",'20'!CT30&lt;&gt;"Falta"),'20'!CT30/20,"")</f>
        <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77nHY2vK6eQSHsQ4CQdXVP1n3kVyGq3sAuobbIJkeijuatU4zkiFHQoUF6kr/mL1URecmQLc8D/8jk/dKs1V7g==" saltValue="SzDIr6jrza1RKagCZ0pNSQ==" spinCount="100000" sheet="1" objects="1" scenarios="1"/>
  <mergeCells count="55">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 ref="DU3:DX3"/>
    <mergeCell ref="DY3:EB3"/>
    <mergeCell ref="DA3:DD3"/>
    <mergeCell ref="DE3:DH3"/>
    <mergeCell ref="DI3:DL3"/>
    <mergeCell ref="DM3:DP3"/>
    <mergeCell ref="DQ3:DT3"/>
    <mergeCell ref="BU3:BX3"/>
    <mergeCell ref="BY3:CB3"/>
    <mergeCell ref="CC3:CF3"/>
    <mergeCell ref="BA3:BD3"/>
    <mergeCell ref="BE3:BH3"/>
    <mergeCell ref="BI3:BL3"/>
    <mergeCell ref="B2:D2"/>
    <mergeCell ref="E2:T2"/>
    <mergeCell ref="U2:AN2"/>
    <mergeCell ref="AS3:AV3"/>
    <mergeCell ref="AW3:AZ3"/>
    <mergeCell ref="B3:D3"/>
    <mergeCell ref="Y3:AB3"/>
    <mergeCell ref="AC3:AF3"/>
    <mergeCell ref="AG3:AJ3"/>
    <mergeCell ref="AK3:AN3"/>
    <mergeCell ref="AO3:AR3"/>
    <mergeCell ref="Q3:T3"/>
    <mergeCell ref="U3:X3"/>
    <mergeCell ref="EW2:FL2"/>
    <mergeCell ref="AO2:BL2"/>
    <mergeCell ref="BM2:CB2"/>
    <mergeCell ref="CC2:CR2"/>
    <mergeCell ref="CS2:DD2"/>
    <mergeCell ref="DE2:DP2"/>
    <mergeCell ref="DQ2:EF2"/>
    <mergeCell ref="EG2:ER2"/>
    <mergeCell ref="B4:B6"/>
    <mergeCell ref="C4:C6"/>
    <mergeCell ref="E3:H3"/>
    <mergeCell ref="I3:L3"/>
    <mergeCell ref="M3:P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U1" activePane="topRight" state="frozen"/>
      <selection activeCell="E5" sqref="E5"/>
      <selection pane="topRight" activeCell="E5" sqref="E5"/>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1" t="s">
        <v>4</v>
      </c>
      <c r="C2" s="242"/>
      <c r="D2" s="243"/>
      <c r="E2" s="165" t="s">
        <v>216</v>
      </c>
      <c r="F2" s="165"/>
      <c r="G2" s="165"/>
      <c r="H2" s="165"/>
      <c r="I2" s="165" t="s">
        <v>217</v>
      </c>
      <c r="J2" s="165"/>
      <c r="K2" s="165"/>
      <c r="L2" s="165"/>
      <c r="M2" s="165"/>
      <c r="N2" s="165" t="s">
        <v>212</v>
      </c>
      <c r="O2" s="165"/>
      <c r="P2" s="165"/>
      <c r="Q2" s="165"/>
      <c r="R2" s="165"/>
      <c r="S2" s="165"/>
      <c r="T2" s="165" t="s">
        <v>213</v>
      </c>
      <c r="U2" s="165"/>
      <c r="V2" s="165"/>
      <c r="W2" s="165"/>
      <c r="X2" s="166" t="s">
        <v>214</v>
      </c>
      <c r="Y2" s="166"/>
      <c r="Z2" s="166"/>
      <c r="AA2" s="166"/>
      <c r="AB2" s="165" t="s">
        <v>218</v>
      </c>
      <c r="AC2" s="165"/>
      <c r="AD2" s="165"/>
      <c r="AE2" s="165" t="s">
        <v>219</v>
      </c>
      <c r="AF2" s="165"/>
      <c r="AG2" s="165"/>
      <c r="AH2" s="195" t="s">
        <v>220</v>
      </c>
      <c r="AI2" s="195"/>
      <c r="AJ2" s="195"/>
      <c r="AK2" s="195"/>
      <c r="AL2" s="196" t="s">
        <v>221</v>
      </c>
      <c r="AM2" s="196"/>
      <c r="AN2" s="196"/>
      <c r="AO2" s="153"/>
      <c r="AP2" s="165" t="s">
        <v>2</v>
      </c>
      <c r="AQ2" s="165"/>
      <c r="AR2" s="165"/>
      <c r="AS2" s="165"/>
    </row>
    <row r="3" spans="2:45" ht="135" customHeight="1" x14ac:dyDescent="0.25">
      <c r="B3" s="264" t="s">
        <v>5</v>
      </c>
      <c r="C3" s="265"/>
      <c r="D3" s="266"/>
      <c r="E3" s="192" t="str">
        <f>'Instrumentos de Evaluación'!AV5</f>
        <v>Identifica y formula problemas, analiza sus antecedentes y diagnostica su situación y estado.</v>
      </c>
      <c r="F3" s="192" t="str">
        <f>'Instrumentos de Evaluación'!AW5</f>
        <v xml:space="preserve">Propone y compara soluciones prácticas y realizables, y selecciona justificadamente la más adecuada. </v>
      </c>
      <c r="G3" s="192" t="str">
        <f>'Instrumentos de Evaluación'!AX5</f>
        <v>Desarrolla la solución aplicando correctamente los conceptos y métodos de las matemáticas y las ciencias.</v>
      </c>
      <c r="H3" s="192" t="str">
        <f>'Instrumentos de Evaluación'!AY5</f>
        <v xml:space="preserve">Usa los métodos, técnicas y herramientas de la Química básica y aplicada para el planteamiento, descripción y solución de problemas.    </v>
      </c>
      <c r="I3" s="192" t="str">
        <f>'Instrumentos de Evaluación'!AZ5</f>
        <v>Interpreta requerimientos y necesidades y los traduce en especificaciones de un proyecto de diseño de Química básica o aplicada.</v>
      </c>
      <c r="J3" s="192" t="str">
        <f>'Instrumentos de Evaluación'!BA5</f>
        <v>Analiza información técnica/científica identificando las contribuciones relevantes aplicables al problema de diseño.</v>
      </c>
      <c r="K3" s="192" t="str">
        <f>'Instrumentos de Evaluación'!BB5</f>
        <v>Propone alternativas de solución, y selecciona la más adecuada con criterios de sostenibilidad y racionalidad técnica y económica.</v>
      </c>
      <c r="L3" s="192" t="str">
        <f>'Instrumentos de Evaluación'!BC5</f>
        <v>Desarrolla la solución haciendo uso de los métodos, técnicas, normas y estándares apropiados.</v>
      </c>
      <c r="M3" s="192" t="str">
        <f>'Instrumentos de Evaluación'!BD5</f>
        <v>Presenta y describe la solución en forma simbólica y gráfica a través de diagramas, mapas, planos, simulaciones virtuales.</v>
      </c>
      <c r="N3" s="192" t="str">
        <f>'Instrumentos de Evaluación'!BE5</f>
        <v>Aplica el método científico para el desarrollo de experimentos y proyectos de investigación.</v>
      </c>
      <c r="O3" s="192" t="str">
        <f>'Instrumentos de Evaluación'!BF5</f>
        <v>Determina los objetivos y restricciones del experimento o prueba a realizar.</v>
      </c>
      <c r="P3" s="192" t="str">
        <f>'Instrumentos de Evaluación'!BG5</f>
        <v>Opera y usa equipos, instrumentos y software requeridos para la práctica de la Química.</v>
      </c>
      <c r="Q3" s="192" t="str">
        <f>'Instrumentos de Evaluación'!BH5</f>
        <v>Analiza, interpreta y procesa datos y resultados utilizando conceptos, métodos estadísticos y criterios adecuados.</v>
      </c>
      <c r="R3" s="192" t="str">
        <f>'Instrumentos de Evaluación'!BI5</f>
        <v>Toma en consideración medidas de seguridad en el experimento o prueba a realizar.</v>
      </c>
      <c r="S3" s="192" t="str">
        <f>'Instrumentos de Evaluación'!BJ5</f>
        <v xml:space="preserve">Formula conclusiones lógicas y coherentes con criterio científico, y valida las hipótesis planteadas. </v>
      </c>
      <c r="T3" s="192" t="str">
        <f>'Instrumentos de Evaluación'!BK5</f>
        <v>Expresa sus ideas de forma clara y concisa utilizando el soporte tecnológico adecuado.</v>
      </c>
      <c r="U3" s="192" t="str">
        <f>'Instrumentos de Evaluación'!BL5</f>
        <v>Elabora documentación técnica clara y precisa usando normas, simbología y terminología propios del campo de aplicación.</v>
      </c>
      <c r="V3" s="192" t="str">
        <f>'Instrumentos de Evaluación'!BM5</f>
        <v>Adecúa su discurso según el tipo de audiencia para lograr el entendimiento y la interpretación esperados.</v>
      </c>
      <c r="W3" s="192" t="str">
        <f>'Instrumentos de Evaluación'!BN5</f>
        <v>Comprende textos técnicos en inglés.</v>
      </c>
      <c r="X3" s="192" t="str">
        <f>'Instrumentos de Evaluación'!BO5</f>
        <v>Anticipa las implicaciones de sus decisiones y los resultados de sus acciones y proyectos tomando en consideración el interés común y el beneficio social.</v>
      </c>
      <c r="Y3" s="192" t="str">
        <f>'Instrumentos de Evaluación'!BP5</f>
        <v>Valora el cumplimiento puntual y responsable de sus obligaciones personales y profesionales.</v>
      </c>
      <c r="Z3" s="192" t="str">
        <f>'Instrumentos de Evaluación'!BQ5</f>
        <v>Respeta la propiedad intelectual y reconoce la autoría de trabajos y proyectos de otras personas.</v>
      </c>
      <c r="AA3" s="192" t="str">
        <f>'Instrumentos de Evaluación'!BR5</f>
        <v>Conoce y actúa de acuerdo con el código de ética de una institución reconocida en el campo de la Química.</v>
      </c>
      <c r="AB3" s="192" t="str">
        <f>'Instrumentos de Evaluación'!BS5</f>
        <v>Reconoce el impacto de la Química en el progreso de la sociedad y el bienestar de las personas.</v>
      </c>
      <c r="AC3" s="192" t="str">
        <f>'Instrumentos de Evaluación'!BT5</f>
        <v>Valora la importancia de la Química en la creación e innovación del conocimiento, y su impacto en la economía y el desarrollo sostenible.</v>
      </c>
      <c r="AD3" s="192" t="str">
        <f>'Instrumentos de Evaluación'!BU5</f>
        <v>Comprende el papel de la Química en la prevención de riesgos y la mitigación de problemas socioambientales.</v>
      </c>
      <c r="AE3" s="192" t="str">
        <f>'Instrumentos de Evaluación'!BV5</f>
        <v>Puede desempeñarse como líder o miembro activo de un equipo de trabajo aportando con iniciativa para lograr los objetivos y resultados propuestos.</v>
      </c>
      <c r="AF3" s="192" t="str">
        <f>'Instrumentos de Evaluación'!BW5</f>
        <v>Propone y acepta ideas que conduzcan al logro de objetivos y resultados.</v>
      </c>
      <c r="AG3" s="192" t="str">
        <f>'Instrumentos de Evaluación'!BX5</f>
        <v>Valora las diferencias de opinión, es tolerante y respeta los acuerdos.</v>
      </c>
      <c r="AH3" s="192" t="str">
        <f>'Instrumentos de Evaluación'!BY5</f>
        <v>Determina el alcance, objetivos y restricciones de un proyecto, planifica y propone estrategias para su desarrollo.</v>
      </c>
      <c r="AI3" s="192" t="str">
        <f>'Instrumentos de Evaluación'!BZ5</f>
        <v>Identifica las actividades de un proyecto y las prioriza para elaborar cronogramas de ejecución.</v>
      </c>
      <c r="AJ3" s="192" t="str">
        <f>'Instrumentos de Evaluación'!CA5</f>
        <v>Identifica los recursos necesarios para desarrollar un proyecto y asegurar su ejecución.</v>
      </c>
      <c r="AK3" s="192" t="str">
        <f>'Instrumentos de Evaluación'!CB5</f>
        <v>Identifica los riesgos e incertidumbres que afectan a un proyecto y propone acciones para evitar o mitigar sus efectos.</v>
      </c>
      <c r="AL3" s="192" t="str">
        <f>'Instrumentos de Evaluación'!CC5</f>
        <v>Identifica, prioriza y promueve el uso de materiales, tecnologías y procesos que sean ambientalmente adecuados.</v>
      </c>
      <c r="AM3" s="192" t="str">
        <f>'Instrumentos de Evaluación'!CD5</f>
        <v>Hace uso racional de los recursos naturales comprendiendo su importancia en la vida de las personas y la sociedad.</v>
      </c>
      <c r="AN3" s="192" t="str">
        <f>'Instrumentos de Evaluación'!CE5</f>
        <v>Promueve el desarrollo sostenible en las actividades relacionadas a su carrera y respeta normas de gestión ambiental.</v>
      </c>
      <c r="AO3" s="192">
        <f>'Instrumentos de Evaluación'!CF5</f>
        <v>0</v>
      </c>
      <c r="AP3" s="192" t="str">
        <f>'Instrumentos de Evaluación'!CG5</f>
        <v>Identifica, prioriza y promueve el uso de materiales, tecnologías y procesos que sean ambientalmente adecuados.</v>
      </c>
      <c r="AQ3" s="192" t="str">
        <f>'Instrumentos de Evaluación'!CH5</f>
        <v>Hace uso racional de los recursos naturales comprendiendo su importancia en la vida de las personas y la sociedad.</v>
      </c>
      <c r="AR3" s="192" t="str">
        <f>'Instrumentos de Evaluación'!CI5</f>
        <v>Promueve el desarrollo sostenible en las actividades relacionadas a su carrera y respeta normas de gestión ambiental.</v>
      </c>
      <c r="AS3" s="192">
        <f>'Instrumentos de Evaluación'!CJ5</f>
        <v>0</v>
      </c>
    </row>
    <row r="4" spans="2:45" x14ac:dyDescent="0.25">
      <c r="B4" s="267" t="s">
        <v>0</v>
      </c>
      <c r="C4" s="267" t="s">
        <v>3</v>
      </c>
      <c r="D4" s="267" t="s">
        <v>1</v>
      </c>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row>
    <row r="5" spans="2:45" x14ac:dyDescent="0.25">
      <c r="B5" s="267"/>
      <c r="C5" s="267"/>
      <c r="D5" s="267"/>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row>
    <row r="6" spans="2:45" x14ac:dyDescent="0.25">
      <c r="B6" s="46" t="e" vm="2">
        <f>IF(ISBLANK('Nota de Estudiantes'!B7),"",'Nota de Estudiantes'!B7)</f>
        <v>#VALUE!</v>
      </c>
      <c r="C6" s="46" t="str">
        <f>IF(ISBLANK('Nota de Estudiantes'!C7),"",'Nota de Estudiantes'!C7)</f>
        <v/>
      </c>
      <c r="D6" s="42" t="str">
        <f>IF(ISBLANK('Nota de Estudiantes'!D7),"",'Nota de Estudiantes'!D7)</f>
        <v/>
      </c>
      <c r="E6" s="58" t="str">
        <f ca="1">IFERROR(AVERAGE(OFFSET('20 %'!$E7,,(COLUMNS($E$6:E6)-1)*4,,4)),"")</f>
        <v/>
      </c>
      <c r="F6" s="58" t="str">
        <f ca="1">IFERROR(AVERAGE(OFFSET('20 %'!$E7,,(COLUMNS($E$6:F6)-1)*4,,4)),"")</f>
        <v/>
      </c>
      <c r="G6" s="58" t="str">
        <f ca="1">IFERROR(AVERAGE(OFFSET('20 %'!$E7,,(COLUMNS($E$6:G6)-1)*4,,4)),"")</f>
        <v/>
      </c>
      <c r="H6" s="58" t="str">
        <f ca="1">IFERROR(AVERAGE(OFFSET('20 %'!$E7,,(COLUMNS($E$6:H6)-1)*4,,4)),"")</f>
        <v/>
      </c>
      <c r="I6" s="58" t="str">
        <f ca="1">IFERROR(AVERAGE(OFFSET('20 %'!$E7,,(COLUMNS($E$6:I6)-1)*4,,4)),"")</f>
        <v/>
      </c>
      <c r="J6" s="58" t="str">
        <f ca="1">IFERROR(AVERAGE(OFFSET('20 %'!$E7,,(COLUMNS($E$6:J6)-1)*4,,4)),"")</f>
        <v/>
      </c>
      <c r="K6" s="58" t="str">
        <f ca="1">IFERROR(AVERAGE(OFFSET('20 %'!$E7,,(COLUMNS($E$6:K6)-1)*4,,4)),"")</f>
        <v/>
      </c>
      <c r="L6" s="58" t="str">
        <f ca="1">IFERROR(AVERAGE(OFFSET('20 %'!$E7,,(COLUMNS($E$6:L6)-1)*4,,4)),"")</f>
        <v/>
      </c>
      <c r="M6" s="58" t="str">
        <f ca="1">IFERROR(AVERAGE(OFFSET('20 %'!$E7,,(COLUMNS($E$6:M6)-1)*4,,4)),"")</f>
        <v/>
      </c>
      <c r="N6" s="58" t="str">
        <f ca="1">IFERROR(AVERAGE(OFFSET('20 %'!$E7,,(COLUMNS($E$6:N6)-1)*4,,4)),"")</f>
        <v/>
      </c>
      <c r="O6" s="58" t="str">
        <f ca="1">IFERROR(AVERAGE(OFFSET('20 %'!$E7,,(COLUMNS($E$6:O6)-1)*4,,4)),"")</f>
        <v/>
      </c>
      <c r="P6" s="58" t="str">
        <f ca="1">IFERROR(AVERAGE(OFFSET('20 %'!$E7,,(COLUMNS($E$6:P6)-1)*4,,4)),"")</f>
        <v/>
      </c>
      <c r="Q6" s="58" t="str">
        <f ca="1">IFERROR(AVERAGE(OFFSET('20 %'!$E7,,(COLUMNS($E$6:Q6)-1)*4,,4)),"")</f>
        <v/>
      </c>
      <c r="R6" s="58" t="str">
        <f ca="1">IFERROR(AVERAGE(OFFSET('20 %'!$E7,,(COLUMNS($E$6:R6)-1)*4,,4)),"")</f>
        <v/>
      </c>
      <c r="S6" s="58" t="str">
        <f ca="1">IFERROR(AVERAGE(OFFSET('20 %'!$E7,,(COLUMNS($E$6:S6)-1)*4,,4)),"")</f>
        <v/>
      </c>
      <c r="T6" s="58" t="str">
        <f ca="1">IFERROR(AVERAGE(OFFSET('20 %'!$E7,,(COLUMNS($E$6:T6)-1)*4,,4)),"")</f>
        <v/>
      </c>
      <c r="U6" s="58" t="str">
        <f ca="1">IFERROR(AVERAGE(OFFSET('20 %'!$E7,,(COLUMNS($E$6:U6)-1)*4,,4)),"")</f>
        <v/>
      </c>
      <c r="V6" s="58" t="str">
        <f ca="1">IFERROR(AVERAGE(OFFSET('20 %'!$E7,,(COLUMNS($E$6:V6)-1)*4,,4)),"")</f>
        <v/>
      </c>
      <c r="W6" s="58" t="str">
        <f ca="1">IFERROR(AVERAGE(OFFSET('20 %'!$E7,,(COLUMNS($E$6:W6)-1)*4,,4)),"")</f>
        <v/>
      </c>
      <c r="X6" s="58" t="str">
        <f ca="1">IFERROR(AVERAGE(OFFSET('20 %'!$E7,,(COLUMNS($E$6:X6)-1)*4,,4)),"")</f>
        <v/>
      </c>
      <c r="Y6" s="58" t="str">
        <f ca="1">IFERROR(AVERAGE(OFFSET('20 %'!$E7,,(COLUMNS($E$6:Y6)-1)*4,,4)),"")</f>
        <v/>
      </c>
      <c r="Z6" s="58" t="str">
        <f ca="1">IFERROR(AVERAGE(OFFSET('20 %'!$E7,,(COLUMNS($E$6:Z6)-1)*4,,4)),"")</f>
        <v/>
      </c>
      <c r="AA6" s="58" t="str">
        <f ca="1">IFERROR(AVERAGE(OFFSET('20 %'!$E7,,(COLUMNS($E$6:AA6)-1)*4,,4)),"")</f>
        <v/>
      </c>
      <c r="AB6" s="58" t="str">
        <f ca="1">IFERROR(AVERAGE(OFFSET('20 %'!$E7,,(COLUMNS($E$6:AB6)-1)*4,,4)),"")</f>
        <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
      </c>
      <c r="C7" s="46" t="str">
        <f>IF(ISBLANK('Nota de Estudiantes'!C8),"",'Nota de Estudiantes'!C8)</f>
        <v/>
      </c>
      <c r="D7" s="42" t="str">
        <f>IF(ISBLANK('Nota de Estudiantes'!D8),"",'Nota de Estudiantes'!D8)</f>
        <v/>
      </c>
      <c r="E7" s="58" t="str">
        <f ca="1">IFERROR(AVERAGE(OFFSET('20 %'!$E8,,(COLUMNS($E$6:E7)-1)*4,,4)),"")</f>
        <v/>
      </c>
      <c r="F7" s="58" t="str">
        <f ca="1">IFERROR(AVERAGE(OFFSET('20 %'!$E8,,(COLUMNS($E$6:F7)-1)*4,,4)),"")</f>
        <v/>
      </c>
      <c r="G7" s="58" t="str">
        <f ca="1">IFERROR(AVERAGE(OFFSET('20 %'!$E8,,(COLUMNS($E$6:G7)-1)*4,,4)),"")</f>
        <v/>
      </c>
      <c r="H7" s="58" t="str">
        <f ca="1">IFERROR(AVERAGE(OFFSET('20 %'!$E8,,(COLUMNS($E$6:H7)-1)*4,,4)),"")</f>
        <v/>
      </c>
      <c r="I7" s="58" t="str">
        <f ca="1">IFERROR(AVERAGE(OFFSET('20 %'!$E8,,(COLUMNS($E$6:I7)-1)*4,,4)),"")</f>
        <v/>
      </c>
      <c r="J7" s="58" t="str">
        <f ca="1">IFERROR(AVERAGE(OFFSET('20 %'!$E8,,(COLUMNS($E$6:J7)-1)*4,,4)),"")</f>
        <v/>
      </c>
      <c r="K7" s="58" t="str">
        <f ca="1">IFERROR(AVERAGE(OFFSET('20 %'!$E8,,(COLUMNS($E$6:K7)-1)*4,,4)),"")</f>
        <v/>
      </c>
      <c r="L7" s="58" t="str">
        <f ca="1">IFERROR(AVERAGE(OFFSET('20 %'!$E8,,(COLUMNS($E$6:L7)-1)*4,,4)),"")</f>
        <v/>
      </c>
      <c r="M7" s="58" t="str">
        <f ca="1">IFERROR(AVERAGE(OFFSET('20 %'!$E8,,(COLUMNS($E$6:M7)-1)*4,,4)),"")</f>
        <v/>
      </c>
      <c r="N7" s="58" t="str">
        <f ca="1">IFERROR(AVERAGE(OFFSET('20 %'!$E8,,(COLUMNS($E$6:N7)-1)*4,,4)),"")</f>
        <v/>
      </c>
      <c r="O7" s="58" t="str">
        <f ca="1">IFERROR(AVERAGE(OFFSET('20 %'!$E8,,(COLUMNS($E$6:O7)-1)*4,,4)),"")</f>
        <v/>
      </c>
      <c r="P7" s="58" t="str">
        <f ca="1">IFERROR(AVERAGE(OFFSET('20 %'!$E8,,(COLUMNS($E$6:P7)-1)*4,,4)),"")</f>
        <v/>
      </c>
      <c r="Q7" s="58" t="str">
        <f ca="1">IFERROR(AVERAGE(OFFSET('20 %'!$E8,,(COLUMNS($E$6:Q7)-1)*4,,4)),"")</f>
        <v/>
      </c>
      <c r="R7" s="58" t="str">
        <f ca="1">IFERROR(AVERAGE(OFFSET('20 %'!$E8,,(COLUMNS($E$6:R7)-1)*4,,4)),"")</f>
        <v/>
      </c>
      <c r="S7" s="58" t="str">
        <f ca="1">IFERROR(AVERAGE(OFFSET('20 %'!$E8,,(COLUMNS($E$6:S7)-1)*4,,4)),"")</f>
        <v/>
      </c>
      <c r="T7" s="58" t="str">
        <f ca="1">IFERROR(AVERAGE(OFFSET('20 %'!$E8,,(COLUMNS($E$6:T7)-1)*4,,4)),"")</f>
        <v/>
      </c>
      <c r="U7" s="58" t="str">
        <f ca="1">IFERROR(AVERAGE(OFFSET('20 %'!$E8,,(COLUMNS($E$6:U7)-1)*4,,4)),"")</f>
        <v/>
      </c>
      <c r="V7" s="58" t="str">
        <f ca="1">IFERROR(AVERAGE(OFFSET('20 %'!$E8,,(COLUMNS($E$6:V7)-1)*4,,4)),"")</f>
        <v/>
      </c>
      <c r="W7" s="58" t="str">
        <f ca="1">IFERROR(AVERAGE(OFFSET('20 %'!$E8,,(COLUMNS($E$6:W7)-1)*4,,4)),"")</f>
        <v/>
      </c>
      <c r="X7" s="58" t="str">
        <f ca="1">IFERROR(AVERAGE(OFFSET('20 %'!$E8,,(COLUMNS($E$6:X7)-1)*4,,4)),"")</f>
        <v/>
      </c>
      <c r="Y7" s="58" t="str">
        <f ca="1">IFERROR(AVERAGE(OFFSET('20 %'!$E8,,(COLUMNS($E$6:Y7)-1)*4,,4)),"")</f>
        <v/>
      </c>
      <c r="Z7" s="58" t="str">
        <f ca="1">IFERROR(AVERAGE(OFFSET('20 %'!$E8,,(COLUMNS($E$6:Z7)-1)*4,,4)),"")</f>
        <v/>
      </c>
      <c r="AA7" s="58" t="str">
        <f ca="1">IFERROR(AVERAGE(OFFSET('20 %'!$E8,,(COLUMNS($E$6:AA7)-1)*4,,4)),"")</f>
        <v/>
      </c>
      <c r="AB7" s="58" t="str">
        <f ca="1">IFERROR(AVERAGE(OFFSET('20 %'!$E8,,(COLUMNS($E$6:AB7)-1)*4,,4)),"")</f>
        <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
      </c>
      <c r="C8" s="46" t="str">
        <f>IF(ISBLANK('Nota de Estudiantes'!C9),"",'Nota de Estudiantes'!C9)</f>
        <v/>
      </c>
      <c r="D8" s="42" t="str">
        <f>IF(ISBLANK('Nota de Estudiantes'!D9),"",'Nota de Estudiantes'!D9)</f>
        <v/>
      </c>
      <c r="E8" s="58" t="str">
        <f ca="1">IFERROR(AVERAGE(OFFSET('20 %'!$E9,,(COLUMNS($E$6:E8)-1)*4,,4)),"")</f>
        <v/>
      </c>
      <c r="F8" s="58" t="str">
        <f ca="1">IFERROR(AVERAGE(OFFSET('20 %'!$E9,,(COLUMNS($E$6:F8)-1)*4,,4)),"")</f>
        <v/>
      </c>
      <c r="G8" s="58" t="str">
        <f ca="1">IFERROR(AVERAGE(OFFSET('20 %'!$E9,,(COLUMNS($E$6:G8)-1)*4,,4)),"")</f>
        <v/>
      </c>
      <c r="H8" s="58" t="str">
        <f ca="1">IFERROR(AVERAGE(OFFSET('20 %'!$E9,,(COLUMNS($E$6:H8)-1)*4,,4)),"")</f>
        <v/>
      </c>
      <c r="I8" s="58" t="str">
        <f ca="1">IFERROR(AVERAGE(OFFSET('20 %'!$E9,,(COLUMNS($E$6:I8)-1)*4,,4)),"")</f>
        <v/>
      </c>
      <c r="J8" s="58" t="str">
        <f ca="1">IFERROR(AVERAGE(OFFSET('20 %'!$E9,,(COLUMNS($E$6:J8)-1)*4,,4)),"")</f>
        <v/>
      </c>
      <c r="K8" s="58" t="str">
        <f ca="1">IFERROR(AVERAGE(OFFSET('20 %'!$E9,,(COLUMNS($E$6:K8)-1)*4,,4)),"")</f>
        <v/>
      </c>
      <c r="L8" s="58" t="str">
        <f ca="1">IFERROR(AVERAGE(OFFSET('20 %'!$E9,,(COLUMNS($E$6:L8)-1)*4,,4)),"")</f>
        <v/>
      </c>
      <c r="M8" s="58" t="str">
        <f ca="1">IFERROR(AVERAGE(OFFSET('20 %'!$E9,,(COLUMNS($E$6:M8)-1)*4,,4)),"")</f>
        <v/>
      </c>
      <c r="N8" s="58" t="str">
        <f ca="1">IFERROR(AVERAGE(OFFSET('20 %'!$E9,,(COLUMNS($E$6:N8)-1)*4,,4)),"")</f>
        <v/>
      </c>
      <c r="O8" s="58" t="str">
        <f ca="1">IFERROR(AVERAGE(OFFSET('20 %'!$E9,,(COLUMNS($E$6:O8)-1)*4,,4)),"")</f>
        <v/>
      </c>
      <c r="P8" s="58" t="str">
        <f ca="1">IFERROR(AVERAGE(OFFSET('20 %'!$E9,,(COLUMNS($E$6:P8)-1)*4,,4)),"")</f>
        <v/>
      </c>
      <c r="Q8" s="58" t="str">
        <f ca="1">IFERROR(AVERAGE(OFFSET('20 %'!$E9,,(COLUMNS($E$6:Q8)-1)*4,,4)),"")</f>
        <v/>
      </c>
      <c r="R8" s="58" t="str">
        <f ca="1">IFERROR(AVERAGE(OFFSET('20 %'!$E9,,(COLUMNS($E$6:R8)-1)*4,,4)),"")</f>
        <v/>
      </c>
      <c r="S8" s="58" t="str">
        <f ca="1">IFERROR(AVERAGE(OFFSET('20 %'!$E9,,(COLUMNS($E$6:S8)-1)*4,,4)),"")</f>
        <v/>
      </c>
      <c r="T8" s="58" t="str">
        <f ca="1">IFERROR(AVERAGE(OFFSET('20 %'!$E9,,(COLUMNS($E$6:T8)-1)*4,,4)),"")</f>
        <v/>
      </c>
      <c r="U8" s="58" t="str">
        <f ca="1">IFERROR(AVERAGE(OFFSET('20 %'!$E9,,(COLUMNS($E$6:U8)-1)*4,,4)),"")</f>
        <v/>
      </c>
      <c r="V8" s="58" t="str">
        <f ca="1">IFERROR(AVERAGE(OFFSET('20 %'!$E9,,(COLUMNS($E$6:V8)-1)*4,,4)),"")</f>
        <v/>
      </c>
      <c r="W8" s="58" t="str">
        <f ca="1">IFERROR(AVERAGE(OFFSET('20 %'!$E9,,(COLUMNS($E$6:W8)-1)*4,,4)),"")</f>
        <v/>
      </c>
      <c r="X8" s="58" t="str">
        <f ca="1">IFERROR(AVERAGE(OFFSET('20 %'!$E9,,(COLUMNS($E$6:X8)-1)*4,,4)),"")</f>
        <v/>
      </c>
      <c r="Y8" s="58" t="str">
        <f ca="1">IFERROR(AVERAGE(OFFSET('20 %'!$E9,,(COLUMNS($E$6:Y8)-1)*4,,4)),"")</f>
        <v/>
      </c>
      <c r="Z8" s="58" t="str">
        <f ca="1">IFERROR(AVERAGE(OFFSET('20 %'!$E9,,(COLUMNS($E$6:Z8)-1)*4,,4)),"")</f>
        <v/>
      </c>
      <c r="AA8" s="58" t="str">
        <f ca="1">IFERROR(AVERAGE(OFFSET('20 %'!$E9,,(COLUMNS($E$6:AA8)-1)*4,,4)),"")</f>
        <v/>
      </c>
      <c r="AB8" s="58" t="str">
        <f ca="1">IFERROR(AVERAGE(OFFSET('20 %'!$E9,,(COLUMNS($E$6:AB8)-1)*4,,4)),"")</f>
        <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
      </c>
      <c r="C9" s="46" t="str">
        <f>IF(ISBLANK('Nota de Estudiantes'!C10),"",'Nota de Estudiantes'!C10)</f>
        <v/>
      </c>
      <c r="D9" s="42" t="str">
        <f>IF(ISBLANK('Nota de Estudiantes'!D10),"",'Nota de Estudiantes'!D10)</f>
        <v/>
      </c>
      <c r="E9" s="58" t="str">
        <f ca="1">IFERROR(AVERAGE(OFFSET('20 %'!$E10,,(COLUMNS($E$6:E9)-1)*4,,4)),"")</f>
        <v/>
      </c>
      <c r="F9" s="58" t="str">
        <f ca="1">IFERROR(AVERAGE(OFFSET('20 %'!$E10,,(COLUMNS($E$6:F9)-1)*4,,4)),"")</f>
        <v/>
      </c>
      <c r="G9" s="58" t="str">
        <f ca="1">IFERROR(AVERAGE(OFFSET('20 %'!$E10,,(COLUMNS($E$6:G9)-1)*4,,4)),"")</f>
        <v/>
      </c>
      <c r="H9" s="58" t="str">
        <f ca="1">IFERROR(AVERAGE(OFFSET('20 %'!$E10,,(COLUMNS($E$6:H9)-1)*4,,4)),"")</f>
        <v/>
      </c>
      <c r="I9" s="58" t="str">
        <f ca="1">IFERROR(AVERAGE(OFFSET('20 %'!$E10,,(COLUMNS($E$6:I9)-1)*4,,4)),"")</f>
        <v/>
      </c>
      <c r="J9" s="58" t="str">
        <f ca="1">IFERROR(AVERAGE(OFFSET('20 %'!$E10,,(COLUMNS($E$6:J9)-1)*4,,4)),"")</f>
        <v/>
      </c>
      <c r="K9" s="58" t="str">
        <f ca="1">IFERROR(AVERAGE(OFFSET('20 %'!$E10,,(COLUMNS($E$6:K9)-1)*4,,4)),"")</f>
        <v/>
      </c>
      <c r="L9" s="58" t="str">
        <f ca="1">IFERROR(AVERAGE(OFFSET('20 %'!$E10,,(COLUMNS($E$6:L9)-1)*4,,4)),"")</f>
        <v/>
      </c>
      <c r="M9" s="58" t="str">
        <f ca="1">IFERROR(AVERAGE(OFFSET('20 %'!$E10,,(COLUMNS($E$6:M9)-1)*4,,4)),"")</f>
        <v/>
      </c>
      <c r="N9" s="58" t="str">
        <f ca="1">IFERROR(AVERAGE(OFFSET('20 %'!$E10,,(COLUMNS($E$6:N9)-1)*4,,4)),"")</f>
        <v/>
      </c>
      <c r="O9" s="58" t="str">
        <f ca="1">IFERROR(AVERAGE(OFFSET('20 %'!$E10,,(COLUMNS($E$6:O9)-1)*4,,4)),"")</f>
        <v/>
      </c>
      <c r="P9" s="58" t="str">
        <f ca="1">IFERROR(AVERAGE(OFFSET('20 %'!$E10,,(COLUMNS($E$6:P9)-1)*4,,4)),"")</f>
        <v/>
      </c>
      <c r="Q9" s="58" t="str">
        <f ca="1">IFERROR(AVERAGE(OFFSET('20 %'!$E10,,(COLUMNS($E$6:Q9)-1)*4,,4)),"")</f>
        <v/>
      </c>
      <c r="R9" s="58" t="str">
        <f ca="1">IFERROR(AVERAGE(OFFSET('20 %'!$E10,,(COLUMNS($E$6:R9)-1)*4,,4)),"")</f>
        <v/>
      </c>
      <c r="S9" s="58" t="str">
        <f ca="1">IFERROR(AVERAGE(OFFSET('20 %'!$E10,,(COLUMNS($E$6:S9)-1)*4,,4)),"")</f>
        <v/>
      </c>
      <c r="T9" s="58" t="str">
        <f ca="1">IFERROR(AVERAGE(OFFSET('20 %'!$E10,,(COLUMNS($E$6:T9)-1)*4,,4)),"")</f>
        <v/>
      </c>
      <c r="U9" s="58" t="str">
        <f ca="1">IFERROR(AVERAGE(OFFSET('20 %'!$E10,,(COLUMNS($E$6:U9)-1)*4,,4)),"")</f>
        <v/>
      </c>
      <c r="V9" s="58" t="str">
        <f ca="1">IFERROR(AVERAGE(OFFSET('20 %'!$E10,,(COLUMNS($E$6:V9)-1)*4,,4)),"")</f>
        <v/>
      </c>
      <c r="W9" s="58" t="str">
        <f ca="1">IFERROR(AVERAGE(OFFSET('20 %'!$E10,,(COLUMNS($E$6:W9)-1)*4,,4)),"")</f>
        <v/>
      </c>
      <c r="X9" s="58" t="str">
        <f ca="1">IFERROR(AVERAGE(OFFSET('20 %'!$E10,,(COLUMNS($E$6:X9)-1)*4,,4)),"")</f>
        <v/>
      </c>
      <c r="Y9" s="58" t="str">
        <f ca="1">IFERROR(AVERAGE(OFFSET('20 %'!$E10,,(COLUMNS($E$6:Y9)-1)*4,,4)),"")</f>
        <v/>
      </c>
      <c r="Z9" s="58" t="str">
        <f ca="1">IFERROR(AVERAGE(OFFSET('20 %'!$E10,,(COLUMNS($E$6:Z9)-1)*4,,4)),"")</f>
        <v/>
      </c>
      <c r="AA9" s="58" t="str">
        <f ca="1">IFERROR(AVERAGE(OFFSET('20 %'!$E10,,(COLUMNS($E$6:AA9)-1)*4,,4)),"")</f>
        <v/>
      </c>
      <c r="AB9" s="58" t="str">
        <f ca="1">IFERROR(AVERAGE(OFFSET('20 %'!$E10,,(COLUMNS($E$6:AB9)-1)*4,,4)),"")</f>
        <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
      </c>
      <c r="C10" s="46" t="str">
        <f>IF(ISBLANK('Nota de Estudiantes'!C11),"",'Nota de Estudiantes'!C11)</f>
        <v/>
      </c>
      <c r="D10" s="42" t="str">
        <f>IF(ISBLANK('Nota de Estudiantes'!D11),"",'Nota de Estudiantes'!D11)</f>
        <v/>
      </c>
      <c r="E10" s="58" t="str">
        <f ca="1">IFERROR(AVERAGE(OFFSET('20 %'!$E11,,(COLUMNS($E$6:E10)-1)*4,,4)),"")</f>
        <v/>
      </c>
      <c r="F10" s="58" t="str">
        <f ca="1">IFERROR(AVERAGE(OFFSET('20 %'!$E11,,(COLUMNS($E$6:F10)-1)*4,,4)),"")</f>
        <v/>
      </c>
      <c r="G10" s="58" t="str">
        <f ca="1">IFERROR(AVERAGE(OFFSET('20 %'!$E11,,(COLUMNS($E$6:G10)-1)*4,,4)),"")</f>
        <v/>
      </c>
      <c r="H10" s="58" t="str">
        <f ca="1">IFERROR(AVERAGE(OFFSET('20 %'!$E11,,(COLUMNS($E$6:H10)-1)*4,,4)),"")</f>
        <v/>
      </c>
      <c r="I10" s="58" t="str">
        <f ca="1">IFERROR(AVERAGE(OFFSET('20 %'!$E11,,(COLUMNS($E$6:I10)-1)*4,,4)),"")</f>
        <v/>
      </c>
      <c r="J10" s="58" t="str">
        <f ca="1">IFERROR(AVERAGE(OFFSET('20 %'!$E11,,(COLUMNS($E$6:J10)-1)*4,,4)),"")</f>
        <v/>
      </c>
      <c r="K10" s="58" t="str">
        <f ca="1">IFERROR(AVERAGE(OFFSET('20 %'!$E11,,(COLUMNS($E$6:K10)-1)*4,,4)),"")</f>
        <v/>
      </c>
      <c r="L10" s="58" t="str">
        <f ca="1">IFERROR(AVERAGE(OFFSET('20 %'!$E11,,(COLUMNS($E$6:L10)-1)*4,,4)),"")</f>
        <v/>
      </c>
      <c r="M10" s="58" t="str">
        <f ca="1">IFERROR(AVERAGE(OFFSET('20 %'!$E11,,(COLUMNS($E$6:M10)-1)*4,,4)),"")</f>
        <v/>
      </c>
      <c r="N10" s="58" t="str">
        <f ca="1">IFERROR(AVERAGE(OFFSET('20 %'!$E11,,(COLUMNS($E$6:N10)-1)*4,,4)),"")</f>
        <v/>
      </c>
      <c r="O10" s="58" t="str">
        <f ca="1">IFERROR(AVERAGE(OFFSET('20 %'!$E11,,(COLUMNS($E$6:O10)-1)*4,,4)),"")</f>
        <v/>
      </c>
      <c r="P10" s="58" t="str">
        <f ca="1">IFERROR(AVERAGE(OFFSET('20 %'!$E11,,(COLUMNS($E$6:P10)-1)*4,,4)),"")</f>
        <v/>
      </c>
      <c r="Q10" s="58" t="str">
        <f ca="1">IFERROR(AVERAGE(OFFSET('20 %'!$E11,,(COLUMNS($E$6:Q10)-1)*4,,4)),"")</f>
        <v/>
      </c>
      <c r="R10" s="58" t="str">
        <f ca="1">IFERROR(AVERAGE(OFFSET('20 %'!$E11,,(COLUMNS($E$6:R10)-1)*4,,4)),"")</f>
        <v/>
      </c>
      <c r="S10" s="58" t="str">
        <f ca="1">IFERROR(AVERAGE(OFFSET('20 %'!$E11,,(COLUMNS($E$6:S10)-1)*4,,4)),"")</f>
        <v/>
      </c>
      <c r="T10" s="58" t="str">
        <f ca="1">IFERROR(AVERAGE(OFFSET('20 %'!$E11,,(COLUMNS($E$6:T10)-1)*4,,4)),"")</f>
        <v/>
      </c>
      <c r="U10" s="58" t="str">
        <f ca="1">IFERROR(AVERAGE(OFFSET('20 %'!$E11,,(COLUMNS($E$6:U10)-1)*4,,4)),"")</f>
        <v/>
      </c>
      <c r="V10" s="58" t="str">
        <f ca="1">IFERROR(AVERAGE(OFFSET('20 %'!$E11,,(COLUMNS($E$6:V10)-1)*4,,4)),"")</f>
        <v/>
      </c>
      <c r="W10" s="58" t="str">
        <f ca="1">IFERROR(AVERAGE(OFFSET('20 %'!$E11,,(COLUMNS($E$6:W10)-1)*4,,4)),"")</f>
        <v/>
      </c>
      <c r="X10" s="58" t="str">
        <f ca="1">IFERROR(AVERAGE(OFFSET('20 %'!$E11,,(COLUMNS($E$6:X10)-1)*4,,4)),"")</f>
        <v/>
      </c>
      <c r="Y10" s="58" t="str">
        <f ca="1">IFERROR(AVERAGE(OFFSET('20 %'!$E11,,(COLUMNS($E$6:Y10)-1)*4,,4)),"")</f>
        <v/>
      </c>
      <c r="Z10" s="58" t="str">
        <f ca="1">IFERROR(AVERAGE(OFFSET('20 %'!$E11,,(COLUMNS($E$6:Z10)-1)*4,,4)),"")</f>
        <v/>
      </c>
      <c r="AA10" s="58" t="str">
        <f ca="1">IFERROR(AVERAGE(OFFSET('20 %'!$E11,,(COLUMNS($E$6:AA10)-1)*4,,4)),"")</f>
        <v/>
      </c>
      <c r="AB10" s="58" t="str">
        <f ca="1">IFERROR(AVERAGE(OFFSET('20 %'!$E11,,(COLUMNS($E$6:AB10)-1)*4,,4)),"")</f>
        <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
      </c>
      <c r="C11" s="46" t="str">
        <f>IF(ISBLANK('Nota de Estudiantes'!C12),"",'Nota de Estudiantes'!C12)</f>
        <v/>
      </c>
      <c r="D11" s="42" t="str">
        <f>IF(ISBLANK('Nota de Estudiantes'!D12),"",'Nota de Estudiantes'!D12)</f>
        <v/>
      </c>
      <c r="E11" s="58" t="str">
        <f ca="1">IFERROR(AVERAGE(OFFSET('20 %'!$E12,,(COLUMNS($E$6:E11)-1)*4,,4)),"")</f>
        <v/>
      </c>
      <c r="F11" s="58" t="str">
        <f ca="1">IFERROR(AVERAGE(OFFSET('20 %'!$E12,,(COLUMNS($E$6:F11)-1)*4,,4)),"")</f>
        <v/>
      </c>
      <c r="G11" s="58" t="str">
        <f ca="1">IFERROR(AVERAGE(OFFSET('20 %'!$E12,,(COLUMNS($E$6:G11)-1)*4,,4)),"")</f>
        <v/>
      </c>
      <c r="H11" s="58" t="str">
        <f ca="1">IFERROR(AVERAGE(OFFSET('20 %'!$E12,,(COLUMNS($E$6:H11)-1)*4,,4)),"")</f>
        <v/>
      </c>
      <c r="I11" s="58" t="str">
        <f ca="1">IFERROR(AVERAGE(OFFSET('20 %'!$E12,,(COLUMNS($E$6:I11)-1)*4,,4)),"")</f>
        <v/>
      </c>
      <c r="J11" s="58" t="str">
        <f ca="1">IFERROR(AVERAGE(OFFSET('20 %'!$E12,,(COLUMNS($E$6:J11)-1)*4,,4)),"")</f>
        <v/>
      </c>
      <c r="K11" s="58" t="str">
        <f ca="1">IFERROR(AVERAGE(OFFSET('20 %'!$E12,,(COLUMNS($E$6:K11)-1)*4,,4)),"")</f>
        <v/>
      </c>
      <c r="L11" s="58" t="str">
        <f ca="1">IFERROR(AVERAGE(OFFSET('20 %'!$E12,,(COLUMNS($E$6:L11)-1)*4,,4)),"")</f>
        <v/>
      </c>
      <c r="M11" s="58" t="str">
        <f ca="1">IFERROR(AVERAGE(OFFSET('20 %'!$E12,,(COLUMNS($E$6:M11)-1)*4,,4)),"")</f>
        <v/>
      </c>
      <c r="N11" s="58" t="str">
        <f ca="1">IFERROR(AVERAGE(OFFSET('20 %'!$E12,,(COLUMNS($E$6:N11)-1)*4,,4)),"")</f>
        <v/>
      </c>
      <c r="O11" s="58" t="str">
        <f ca="1">IFERROR(AVERAGE(OFFSET('20 %'!$E12,,(COLUMNS($E$6:O11)-1)*4,,4)),"")</f>
        <v/>
      </c>
      <c r="P11" s="58" t="str">
        <f ca="1">IFERROR(AVERAGE(OFFSET('20 %'!$E12,,(COLUMNS($E$6:P11)-1)*4,,4)),"")</f>
        <v/>
      </c>
      <c r="Q11" s="58" t="str">
        <f ca="1">IFERROR(AVERAGE(OFFSET('20 %'!$E12,,(COLUMNS($E$6:Q11)-1)*4,,4)),"")</f>
        <v/>
      </c>
      <c r="R11" s="58" t="str">
        <f ca="1">IFERROR(AVERAGE(OFFSET('20 %'!$E12,,(COLUMNS($E$6:R11)-1)*4,,4)),"")</f>
        <v/>
      </c>
      <c r="S11" s="58" t="str">
        <f ca="1">IFERROR(AVERAGE(OFFSET('20 %'!$E12,,(COLUMNS($E$6:S11)-1)*4,,4)),"")</f>
        <v/>
      </c>
      <c r="T11" s="58" t="str">
        <f ca="1">IFERROR(AVERAGE(OFFSET('20 %'!$E12,,(COLUMNS($E$6:T11)-1)*4,,4)),"")</f>
        <v/>
      </c>
      <c r="U11" s="58" t="str">
        <f ca="1">IFERROR(AVERAGE(OFFSET('20 %'!$E12,,(COLUMNS($E$6:U11)-1)*4,,4)),"")</f>
        <v/>
      </c>
      <c r="V11" s="58" t="str">
        <f ca="1">IFERROR(AVERAGE(OFFSET('20 %'!$E12,,(COLUMNS($E$6:V11)-1)*4,,4)),"")</f>
        <v/>
      </c>
      <c r="W11" s="58" t="str">
        <f ca="1">IFERROR(AVERAGE(OFFSET('20 %'!$E12,,(COLUMNS($E$6:W11)-1)*4,,4)),"")</f>
        <v/>
      </c>
      <c r="X11" s="58" t="str">
        <f ca="1">IFERROR(AVERAGE(OFFSET('20 %'!$E12,,(COLUMNS($E$6:X11)-1)*4,,4)),"")</f>
        <v/>
      </c>
      <c r="Y11" s="58" t="str">
        <f ca="1">IFERROR(AVERAGE(OFFSET('20 %'!$E12,,(COLUMNS($E$6:Y11)-1)*4,,4)),"")</f>
        <v/>
      </c>
      <c r="Z11" s="58" t="str">
        <f ca="1">IFERROR(AVERAGE(OFFSET('20 %'!$E12,,(COLUMNS($E$6:Z11)-1)*4,,4)),"")</f>
        <v/>
      </c>
      <c r="AA11" s="58" t="str">
        <f ca="1">IFERROR(AVERAGE(OFFSET('20 %'!$E12,,(COLUMNS($E$6:AA11)-1)*4,,4)),"")</f>
        <v/>
      </c>
      <c r="AB11" s="58" t="str">
        <f ca="1">IFERROR(AVERAGE(OFFSET('20 %'!$E12,,(COLUMNS($E$6:AB11)-1)*4,,4)),"")</f>
        <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
      </c>
      <c r="C12" s="46" t="str">
        <f>IF(ISBLANK('Nota de Estudiantes'!C13),"",'Nota de Estudiantes'!C13)</f>
        <v/>
      </c>
      <c r="D12" s="42" t="str">
        <f>IF(ISBLANK('Nota de Estudiantes'!D13),"",'Nota de Estudiantes'!D13)</f>
        <v/>
      </c>
      <c r="E12" s="58" t="str">
        <f ca="1">IFERROR(AVERAGE(OFFSET('20 %'!$E13,,(COLUMNS($E$6:E12)-1)*4,,4)),"")</f>
        <v/>
      </c>
      <c r="F12" s="58" t="str">
        <f ca="1">IFERROR(AVERAGE(OFFSET('20 %'!$E13,,(COLUMNS($E$6:F12)-1)*4,,4)),"")</f>
        <v/>
      </c>
      <c r="G12" s="58" t="str">
        <f ca="1">IFERROR(AVERAGE(OFFSET('20 %'!$E13,,(COLUMNS($E$6:G12)-1)*4,,4)),"")</f>
        <v/>
      </c>
      <c r="H12" s="58" t="str">
        <f ca="1">IFERROR(AVERAGE(OFFSET('20 %'!$E13,,(COLUMNS($E$6:H12)-1)*4,,4)),"")</f>
        <v/>
      </c>
      <c r="I12" s="58" t="str">
        <f ca="1">IFERROR(AVERAGE(OFFSET('20 %'!$E13,,(COLUMNS($E$6:I12)-1)*4,,4)),"")</f>
        <v/>
      </c>
      <c r="J12" s="58" t="str">
        <f ca="1">IFERROR(AVERAGE(OFFSET('20 %'!$E13,,(COLUMNS($E$6:J12)-1)*4,,4)),"")</f>
        <v/>
      </c>
      <c r="K12" s="58" t="str">
        <f ca="1">IFERROR(AVERAGE(OFFSET('20 %'!$E13,,(COLUMNS($E$6:K12)-1)*4,,4)),"")</f>
        <v/>
      </c>
      <c r="L12" s="58" t="str">
        <f ca="1">IFERROR(AVERAGE(OFFSET('20 %'!$E13,,(COLUMNS($E$6:L12)-1)*4,,4)),"")</f>
        <v/>
      </c>
      <c r="M12" s="58" t="str">
        <f ca="1">IFERROR(AVERAGE(OFFSET('20 %'!$E13,,(COLUMNS($E$6:M12)-1)*4,,4)),"")</f>
        <v/>
      </c>
      <c r="N12" s="58" t="str">
        <f ca="1">IFERROR(AVERAGE(OFFSET('20 %'!$E13,,(COLUMNS($E$6:N12)-1)*4,,4)),"")</f>
        <v/>
      </c>
      <c r="O12" s="58" t="str">
        <f ca="1">IFERROR(AVERAGE(OFFSET('20 %'!$E13,,(COLUMNS($E$6:O12)-1)*4,,4)),"")</f>
        <v/>
      </c>
      <c r="P12" s="58" t="str">
        <f ca="1">IFERROR(AVERAGE(OFFSET('20 %'!$E13,,(COLUMNS($E$6:P12)-1)*4,,4)),"")</f>
        <v/>
      </c>
      <c r="Q12" s="58" t="str">
        <f ca="1">IFERROR(AVERAGE(OFFSET('20 %'!$E13,,(COLUMNS($E$6:Q12)-1)*4,,4)),"")</f>
        <v/>
      </c>
      <c r="R12" s="58" t="str">
        <f ca="1">IFERROR(AVERAGE(OFFSET('20 %'!$E13,,(COLUMNS($E$6:R12)-1)*4,,4)),"")</f>
        <v/>
      </c>
      <c r="S12" s="58" t="str">
        <f ca="1">IFERROR(AVERAGE(OFFSET('20 %'!$E13,,(COLUMNS($E$6:S12)-1)*4,,4)),"")</f>
        <v/>
      </c>
      <c r="T12" s="58" t="str">
        <f ca="1">IFERROR(AVERAGE(OFFSET('20 %'!$E13,,(COLUMNS($E$6:T12)-1)*4,,4)),"")</f>
        <v/>
      </c>
      <c r="U12" s="58" t="str">
        <f ca="1">IFERROR(AVERAGE(OFFSET('20 %'!$E13,,(COLUMNS($E$6:U12)-1)*4,,4)),"")</f>
        <v/>
      </c>
      <c r="V12" s="58" t="str">
        <f ca="1">IFERROR(AVERAGE(OFFSET('20 %'!$E13,,(COLUMNS($E$6:V12)-1)*4,,4)),"")</f>
        <v/>
      </c>
      <c r="W12" s="58" t="str">
        <f ca="1">IFERROR(AVERAGE(OFFSET('20 %'!$E13,,(COLUMNS($E$6:W12)-1)*4,,4)),"")</f>
        <v/>
      </c>
      <c r="X12" s="58" t="str">
        <f ca="1">IFERROR(AVERAGE(OFFSET('20 %'!$E13,,(COLUMNS($E$6:X12)-1)*4,,4)),"")</f>
        <v/>
      </c>
      <c r="Y12" s="58" t="str">
        <f ca="1">IFERROR(AVERAGE(OFFSET('20 %'!$E13,,(COLUMNS($E$6:Y12)-1)*4,,4)),"")</f>
        <v/>
      </c>
      <c r="Z12" s="58" t="str">
        <f ca="1">IFERROR(AVERAGE(OFFSET('20 %'!$E13,,(COLUMNS($E$6:Z12)-1)*4,,4)),"")</f>
        <v/>
      </c>
      <c r="AA12" s="58" t="str">
        <f ca="1">IFERROR(AVERAGE(OFFSET('20 %'!$E13,,(COLUMNS($E$6:AA12)-1)*4,,4)),"")</f>
        <v/>
      </c>
      <c r="AB12" s="58" t="str">
        <f ca="1">IFERROR(AVERAGE(OFFSET('20 %'!$E13,,(COLUMNS($E$6:AB12)-1)*4,,4)),"")</f>
        <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
      </c>
      <c r="C13" s="46" t="str">
        <f>IF(ISBLANK('Nota de Estudiantes'!C14),"",'Nota de Estudiantes'!C14)</f>
        <v/>
      </c>
      <c r="D13" s="42" t="str">
        <f>IF(ISBLANK('Nota de Estudiantes'!D14),"",'Nota de Estudiantes'!D14)</f>
        <v/>
      </c>
      <c r="E13" s="58" t="str">
        <f ca="1">IFERROR(AVERAGE(OFFSET('20 %'!$E14,,(COLUMNS($E$6:E13)-1)*4,,4)),"")</f>
        <v/>
      </c>
      <c r="F13" s="58" t="str">
        <f ca="1">IFERROR(AVERAGE(OFFSET('20 %'!$E14,,(COLUMNS($E$6:F13)-1)*4,,4)),"")</f>
        <v/>
      </c>
      <c r="G13" s="58" t="str">
        <f ca="1">IFERROR(AVERAGE(OFFSET('20 %'!$E14,,(COLUMNS($E$6:G13)-1)*4,,4)),"")</f>
        <v/>
      </c>
      <c r="H13" s="58" t="str">
        <f ca="1">IFERROR(AVERAGE(OFFSET('20 %'!$E14,,(COLUMNS($E$6:H13)-1)*4,,4)),"")</f>
        <v/>
      </c>
      <c r="I13" s="58" t="str">
        <f ca="1">IFERROR(AVERAGE(OFFSET('20 %'!$E14,,(COLUMNS($E$6:I13)-1)*4,,4)),"")</f>
        <v/>
      </c>
      <c r="J13" s="58" t="str">
        <f ca="1">IFERROR(AVERAGE(OFFSET('20 %'!$E14,,(COLUMNS($E$6:J13)-1)*4,,4)),"")</f>
        <v/>
      </c>
      <c r="K13" s="58" t="str">
        <f ca="1">IFERROR(AVERAGE(OFFSET('20 %'!$E14,,(COLUMNS($E$6:K13)-1)*4,,4)),"")</f>
        <v/>
      </c>
      <c r="L13" s="58" t="str">
        <f ca="1">IFERROR(AVERAGE(OFFSET('20 %'!$E14,,(COLUMNS($E$6:L13)-1)*4,,4)),"")</f>
        <v/>
      </c>
      <c r="M13" s="58" t="str">
        <f ca="1">IFERROR(AVERAGE(OFFSET('20 %'!$E14,,(COLUMNS($E$6:M13)-1)*4,,4)),"")</f>
        <v/>
      </c>
      <c r="N13" s="58" t="str">
        <f ca="1">IFERROR(AVERAGE(OFFSET('20 %'!$E14,,(COLUMNS($E$6:N13)-1)*4,,4)),"")</f>
        <v/>
      </c>
      <c r="O13" s="58" t="str">
        <f ca="1">IFERROR(AVERAGE(OFFSET('20 %'!$E14,,(COLUMNS($E$6:O13)-1)*4,,4)),"")</f>
        <v/>
      </c>
      <c r="P13" s="58" t="str">
        <f ca="1">IFERROR(AVERAGE(OFFSET('20 %'!$E14,,(COLUMNS($E$6:P13)-1)*4,,4)),"")</f>
        <v/>
      </c>
      <c r="Q13" s="58" t="str">
        <f ca="1">IFERROR(AVERAGE(OFFSET('20 %'!$E14,,(COLUMNS($E$6:Q13)-1)*4,,4)),"")</f>
        <v/>
      </c>
      <c r="R13" s="58" t="str">
        <f ca="1">IFERROR(AVERAGE(OFFSET('20 %'!$E14,,(COLUMNS($E$6:R13)-1)*4,,4)),"")</f>
        <v/>
      </c>
      <c r="S13" s="58" t="str">
        <f ca="1">IFERROR(AVERAGE(OFFSET('20 %'!$E14,,(COLUMNS($E$6:S13)-1)*4,,4)),"")</f>
        <v/>
      </c>
      <c r="T13" s="58" t="str">
        <f ca="1">IFERROR(AVERAGE(OFFSET('20 %'!$E14,,(COLUMNS($E$6:T13)-1)*4,,4)),"")</f>
        <v/>
      </c>
      <c r="U13" s="58" t="str">
        <f ca="1">IFERROR(AVERAGE(OFFSET('20 %'!$E14,,(COLUMNS($E$6:U13)-1)*4,,4)),"")</f>
        <v/>
      </c>
      <c r="V13" s="58" t="str">
        <f ca="1">IFERROR(AVERAGE(OFFSET('20 %'!$E14,,(COLUMNS($E$6:V13)-1)*4,,4)),"")</f>
        <v/>
      </c>
      <c r="W13" s="58" t="str">
        <f ca="1">IFERROR(AVERAGE(OFFSET('20 %'!$E14,,(COLUMNS($E$6:W13)-1)*4,,4)),"")</f>
        <v/>
      </c>
      <c r="X13" s="58" t="str">
        <f ca="1">IFERROR(AVERAGE(OFFSET('20 %'!$E14,,(COLUMNS($E$6:X13)-1)*4,,4)),"")</f>
        <v/>
      </c>
      <c r="Y13" s="58" t="str">
        <f ca="1">IFERROR(AVERAGE(OFFSET('20 %'!$E14,,(COLUMNS($E$6:Y13)-1)*4,,4)),"")</f>
        <v/>
      </c>
      <c r="Z13" s="58" t="str">
        <f ca="1">IFERROR(AVERAGE(OFFSET('20 %'!$E14,,(COLUMNS($E$6:Z13)-1)*4,,4)),"")</f>
        <v/>
      </c>
      <c r="AA13" s="58" t="str">
        <f ca="1">IFERROR(AVERAGE(OFFSET('20 %'!$E14,,(COLUMNS($E$6:AA13)-1)*4,,4)),"")</f>
        <v/>
      </c>
      <c r="AB13" s="58" t="str">
        <f ca="1">IFERROR(AVERAGE(OFFSET('20 %'!$E14,,(COLUMNS($E$6:AB13)-1)*4,,4)),"")</f>
        <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
      </c>
      <c r="C14" s="46" t="str">
        <f>IF(ISBLANK('Nota de Estudiantes'!C15),"",'Nota de Estudiantes'!C15)</f>
        <v/>
      </c>
      <c r="D14" s="42" t="str">
        <f>IF(ISBLANK('Nota de Estudiantes'!D15),"",'Nota de Estudiantes'!D15)</f>
        <v/>
      </c>
      <c r="E14" s="58" t="str">
        <f ca="1">IFERROR(AVERAGE(OFFSET('20 %'!$E15,,(COLUMNS($E$6:E14)-1)*4,,4)),"")</f>
        <v/>
      </c>
      <c r="F14" s="58" t="str">
        <f ca="1">IFERROR(AVERAGE(OFFSET('20 %'!$E15,,(COLUMNS($E$6:F14)-1)*4,,4)),"")</f>
        <v/>
      </c>
      <c r="G14" s="58" t="str">
        <f ca="1">IFERROR(AVERAGE(OFFSET('20 %'!$E15,,(COLUMNS($E$6:G14)-1)*4,,4)),"")</f>
        <v/>
      </c>
      <c r="H14" s="58" t="str">
        <f ca="1">IFERROR(AVERAGE(OFFSET('20 %'!$E15,,(COLUMNS($E$6:H14)-1)*4,,4)),"")</f>
        <v/>
      </c>
      <c r="I14" s="58" t="str">
        <f ca="1">IFERROR(AVERAGE(OFFSET('20 %'!$E15,,(COLUMNS($E$6:I14)-1)*4,,4)),"")</f>
        <v/>
      </c>
      <c r="J14" s="58" t="str">
        <f ca="1">IFERROR(AVERAGE(OFFSET('20 %'!$E15,,(COLUMNS($E$6:J14)-1)*4,,4)),"")</f>
        <v/>
      </c>
      <c r="K14" s="58" t="str">
        <f ca="1">IFERROR(AVERAGE(OFFSET('20 %'!$E15,,(COLUMNS($E$6:K14)-1)*4,,4)),"")</f>
        <v/>
      </c>
      <c r="L14" s="58" t="str">
        <f ca="1">IFERROR(AVERAGE(OFFSET('20 %'!$E15,,(COLUMNS($E$6:L14)-1)*4,,4)),"")</f>
        <v/>
      </c>
      <c r="M14" s="58" t="str">
        <f ca="1">IFERROR(AVERAGE(OFFSET('20 %'!$E15,,(COLUMNS($E$6:M14)-1)*4,,4)),"")</f>
        <v/>
      </c>
      <c r="N14" s="58" t="str">
        <f ca="1">IFERROR(AVERAGE(OFFSET('20 %'!$E15,,(COLUMNS($E$6:N14)-1)*4,,4)),"")</f>
        <v/>
      </c>
      <c r="O14" s="58" t="str">
        <f ca="1">IFERROR(AVERAGE(OFFSET('20 %'!$E15,,(COLUMNS($E$6:O14)-1)*4,,4)),"")</f>
        <v/>
      </c>
      <c r="P14" s="58" t="str">
        <f ca="1">IFERROR(AVERAGE(OFFSET('20 %'!$E15,,(COLUMNS($E$6:P14)-1)*4,,4)),"")</f>
        <v/>
      </c>
      <c r="Q14" s="58" t="str">
        <f ca="1">IFERROR(AVERAGE(OFFSET('20 %'!$E15,,(COLUMNS($E$6:Q14)-1)*4,,4)),"")</f>
        <v/>
      </c>
      <c r="R14" s="58" t="str">
        <f ca="1">IFERROR(AVERAGE(OFFSET('20 %'!$E15,,(COLUMNS($E$6:R14)-1)*4,,4)),"")</f>
        <v/>
      </c>
      <c r="S14" s="58" t="str">
        <f ca="1">IFERROR(AVERAGE(OFFSET('20 %'!$E15,,(COLUMNS($E$6:S14)-1)*4,,4)),"")</f>
        <v/>
      </c>
      <c r="T14" s="58" t="str">
        <f ca="1">IFERROR(AVERAGE(OFFSET('20 %'!$E15,,(COLUMNS($E$6:T14)-1)*4,,4)),"")</f>
        <v/>
      </c>
      <c r="U14" s="58" t="str">
        <f ca="1">IFERROR(AVERAGE(OFFSET('20 %'!$E15,,(COLUMNS($E$6:U14)-1)*4,,4)),"")</f>
        <v/>
      </c>
      <c r="V14" s="58" t="str">
        <f ca="1">IFERROR(AVERAGE(OFFSET('20 %'!$E15,,(COLUMNS($E$6:V14)-1)*4,,4)),"")</f>
        <v/>
      </c>
      <c r="W14" s="58" t="str">
        <f ca="1">IFERROR(AVERAGE(OFFSET('20 %'!$E15,,(COLUMNS($E$6:W14)-1)*4,,4)),"")</f>
        <v/>
      </c>
      <c r="X14" s="58" t="str">
        <f ca="1">IFERROR(AVERAGE(OFFSET('20 %'!$E15,,(COLUMNS($E$6:X14)-1)*4,,4)),"")</f>
        <v/>
      </c>
      <c r="Y14" s="58" t="str">
        <f ca="1">IFERROR(AVERAGE(OFFSET('20 %'!$E15,,(COLUMNS($E$6:Y14)-1)*4,,4)),"")</f>
        <v/>
      </c>
      <c r="Z14" s="58" t="str">
        <f ca="1">IFERROR(AVERAGE(OFFSET('20 %'!$E15,,(COLUMNS($E$6:Z14)-1)*4,,4)),"")</f>
        <v/>
      </c>
      <c r="AA14" s="58" t="str">
        <f ca="1">IFERROR(AVERAGE(OFFSET('20 %'!$E15,,(COLUMNS($E$6:AA14)-1)*4,,4)),"")</f>
        <v/>
      </c>
      <c r="AB14" s="58" t="str">
        <f ca="1">IFERROR(AVERAGE(OFFSET('20 %'!$E15,,(COLUMNS($E$6:AB14)-1)*4,,4)),"")</f>
        <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
      </c>
      <c r="C15" s="46" t="str">
        <f>IF(ISBLANK('Nota de Estudiantes'!C16),"",'Nota de Estudiantes'!C16)</f>
        <v/>
      </c>
      <c r="D15" s="42" t="str">
        <f>IF(ISBLANK('Nota de Estudiantes'!D16),"",'Nota de Estudiantes'!D16)</f>
        <v/>
      </c>
      <c r="E15" s="58" t="str">
        <f ca="1">IFERROR(AVERAGE(OFFSET('20 %'!$E16,,(COLUMNS($E$6:E15)-1)*4,,4)),"")</f>
        <v/>
      </c>
      <c r="F15" s="58" t="str">
        <f ca="1">IFERROR(AVERAGE(OFFSET('20 %'!$E16,,(COLUMNS($E$6:F15)-1)*4,,4)),"")</f>
        <v/>
      </c>
      <c r="G15" s="58" t="str">
        <f ca="1">IFERROR(AVERAGE(OFFSET('20 %'!$E16,,(COLUMNS($E$6:G15)-1)*4,,4)),"")</f>
        <v/>
      </c>
      <c r="H15" s="58" t="str">
        <f ca="1">IFERROR(AVERAGE(OFFSET('20 %'!$E16,,(COLUMNS($E$6:H15)-1)*4,,4)),"")</f>
        <v/>
      </c>
      <c r="I15" s="58" t="str">
        <f ca="1">IFERROR(AVERAGE(OFFSET('20 %'!$E16,,(COLUMNS($E$6:I15)-1)*4,,4)),"")</f>
        <v/>
      </c>
      <c r="J15" s="58" t="str">
        <f ca="1">IFERROR(AVERAGE(OFFSET('20 %'!$E16,,(COLUMNS($E$6:J15)-1)*4,,4)),"")</f>
        <v/>
      </c>
      <c r="K15" s="58" t="str">
        <f ca="1">IFERROR(AVERAGE(OFFSET('20 %'!$E16,,(COLUMNS($E$6:K15)-1)*4,,4)),"")</f>
        <v/>
      </c>
      <c r="L15" s="58" t="str">
        <f ca="1">IFERROR(AVERAGE(OFFSET('20 %'!$E16,,(COLUMNS($E$6:L15)-1)*4,,4)),"")</f>
        <v/>
      </c>
      <c r="M15" s="58" t="str">
        <f ca="1">IFERROR(AVERAGE(OFFSET('20 %'!$E16,,(COLUMNS($E$6:M15)-1)*4,,4)),"")</f>
        <v/>
      </c>
      <c r="N15" s="58" t="str">
        <f ca="1">IFERROR(AVERAGE(OFFSET('20 %'!$E16,,(COLUMNS($E$6:N15)-1)*4,,4)),"")</f>
        <v/>
      </c>
      <c r="O15" s="58" t="str">
        <f ca="1">IFERROR(AVERAGE(OFFSET('20 %'!$E16,,(COLUMNS($E$6:O15)-1)*4,,4)),"")</f>
        <v/>
      </c>
      <c r="P15" s="58" t="str">
        <f ca="1">IFERROR(AVERAGE(OFFSET('20 %'!$E16,,(COLUMNS($E$6:P15)-1)*4,,4)),"")</f>
        <v/>
      </c>
      <c r="Q15" s="58" t="str">
        <f ca="1">IFERROR(AVERAGE(OFFSET('20 %'!$E16,,(COLUMNS($E$6:Q15)-1)*4,,4)),"")</f>
        <v/>
      </c>
      <c r="R15" s="58" t="str">
        <f ca="1">IFERROR(AVERAGE(OFFSET('20 %'!$E16,,(COLUMNS($E$6:R15)-1)*4,,4)),"")</f>
        <v/>
      </c>
      <c r="S15" s="58" t="str">
        <f ca="1">IFERROR(AVERAGE(OFFSET('20 %'!$E16,,(COLUMNS($E$6:S15)-1)*4,,4)),"")</f>
        <v/>
      </c>
      <c r="T15" s="58" t="str">
        <f ca="1">IFERROR(AVERAGE(OFFSET('20 %'!$E16,,(COLUMNS($E$6:T15)-1)*4,,4)),"")</f>
        <v/>
      </c>
      <c r="U15" s="58" t="str">
        <f ca="1">IFERROR(AVERAGE(OFFSET('20 %'!$E16,,(COLUMNS($E$6:U15)-1)*4,,4)),"")</f>
        <v/>
      </c>
      <c r="V15" s="58" t="str">
        <f ca="1">IFERROR(AVERAGE(OFFSET('20 %'!$E16,,(COLUMNS($E$6:V15)-1)*4,,4)),"")</f>
        <v/>
      </c>
      <c r="W15" s="58" t="str">
        <f ca="1">IFERROR(AVERAGE(OFFSET('20 %'!$E16,,(COLUMNS($E$6:W15)-1)*4,,4)),"")</f>
        <v/>
      </c>
      <c r="X15" s="58" t="str">
        <f ca="1">IFERROR(AVERAGE(OFFSET('20 %'!$E16,,(COLUMNS($E$6:X15)-1)*4,,4)),"")</f>
        <v/>
      </c>
      <c r="Y15" s="58" t="str">
        <f ca="1">IFERROR(AVERAGE(OFFSET('20 %'!$E16,,(COLUMNS($E$6:Y15)-1)*4,,4)),"")</f>
        <v/>
      </c>
      <c r="Z15" s="58" t="str">
        <f ca="1">IFERROR(AVERAGE(OFFSET('20 %'!$E16,,(COLUMNS($E$6:Z15)-1)*4,,4)),"")</f>
        <v/>
      </c>
      <c r="AA15" s="58" t="str">
        <f ca="1">IFERROR(AVERAGE(OFFSET('20 %'!$E16,,(COLUMNS($E$6:AA15)-1)*4,,4)),"")</f>
        <v/>
      </c>
      <c r="AB15" s="58" t="str">
        <f ca="1">IFERROR(AVERAGE(OFFSET('20 %'!$E16,,(COLUMNS($E$6:AB15)-1)*4,,4)),"")</f>
        <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
      </c>
      <c r="C16" s="46" t="str">
        <f>IF(ISBLANK('Nota de Estudiantes'!C17),"",'Nota de Estudiantes'!C17)</f>
        <v/>
      </c>
      <c r="D16" s="42" t="str">
        <f>IF(ISBLANK('Nota de Estudiantes'!D17),"",'Nota de Estudiantes'!D17)</f>
        <v/>
      </c>
      <c r="E16" s="58" t="str">
        <f ca="1">IFERROR(AVERAGE(OFFSET('20 %'!$E17,,(COLUMNS($E$6:E16)-1)*4,,4)),"")</f>
        <v/>
      </c>
      <c r="F16" s="58" t="str">
        <f ca="1">IFERROR(AVERAGE(OFFSET('20 %'!$E17,,(COLUMNS($E$6:F16)-1)*4,,4)),"")</f>
        <v/>
      </c>
      <c r="G16" s="58" t="str">
        <f ca="1">IFERROR(AVERAGE(OFFSET('20 %'!$E17,,(COLUMNS($E$6:G16)-1)*4,,4)),"")</f>
        <v/>
      </c>
      <c r="H16" s="58" t="str">
        <f ca="1">IFERROR(AVERAGE(OFFSET('20 %'!$E17,,(COLUMNS($E$6:H16)-1)*4,,4)),"")</f>
        <v/>
      </c>
      <c r="I16" s="58" t="str">
        <f ca="1">IFERROR(AVERAGE(OFFSET('20 %'!$E17,,(COLUMNS($E$6:I16)-1)*4,,4)),"")</f>
        <v/>
      </c>
      <c r="J16" s="58" t="str">
        <f ca="1">IFERROR(AVERAGE(OFFSET('20 %'!$E17,,(COLUMNS($E$6:J16)-1)*4,,4)),"")</f>
        <v/>
      </c>
      <c r="K16" s="58" t="str">
        <f ca="1">IFERROR(AVERAGE(OFFSET('20 %'!$E17,,(COLUMNS($E$6:K16)-1)*4,,4)),"")</f>
        <v/>
      </c>
      <c r="L16" s="58" t="str">
        <f ca="1">IFERROR(AVERAGE(OFFSET('20 %'!$E17,,(COLUMNS($E$6:L16)-1)*4,,4)),"")</f>
        <v/>
      </c>
      <c r="M16" s="58" t="str">
        <f ca="1">IFERROR(AVERAGE(OFFSET('20 %'!$E17,,(COLUMNS($E$6:M16)-1)*4,,4)),"")</f>
        <v/>
      </c>
      <c r="N16" s="58" t="str">
        <f ca="1">IFERROR(AVERAGE(OFFSET('20 %'!$E17,,(COLUMNS($E$6:N16)-1)*4,,4)),"")</f>
        <v/>
      </c>
      <c r="O16" s="58" t="str">
        <f ca="1">IFERROR(AVERAGE(OFFSET('20 %'!$E17,,(COLUMNS($E$6:O16)-1)*4,,4)),"")</f>
        <v/>
      </c>
      <c r="P16" s="58" t="str">
        <f ca="1">IFERROR(AVERAGE(OFFSET('20 %'!$E17,,(COLUMNS($E$6:P16)-1)*4,,4)),"")</f>
        <v/>
      </c>
      <c r="Q16" s="58" t="str">
        <f ca="1">IFERROR(AVERAGE(OFFSET('20 %'!$E17,,(COLUMNS($E$6:Q16)-1)*4,,4)),"")</f>
        <v/>
      </c>
      <c r="R16" s="58" t="str">
        <f ca="1">IFERROR(AVERAGE(OFFSET('20 %'!$E17,,(COLUMNS($E$6:R16)-1)*4,,4)),"")</f>
        <v/>
      </c>
      <c r="S16" s="58" t="str">
        <f ca="1">IFERROR(AVERAGE(OFFSET('20 %'!$E17,,(COLUMNS($E$6:S16)-1)*4,,4)),"")</f>
        <v/>
      </c>
      <c r="T16" s="58" t="str">
        <f ca="1">IFERROR(AVERAGE(OFFSET('20 %'!$E17,,(COLUMNS($E$6:T16)-1)*4,,4)),"")</f>
        <v/>
      </c>
      <c r="U16" s="58" t="str">
        <f ca="1">IFERROR(AVERAGE(OFFSET('20 %'!$E17,,(COLUMNS($E$6:U16)-1)*4,,4)),"")</f>
        <v/>
      </c>
      <c r="V16" s="58" t="str">
        <f ca="1">IFERROR(AVERAGE(OFFSET('20 %'!$E17,,(COLUMNS($E$6:V16)-1)*4,,4)),"")</f>
        <v/>
      </c>
      <c r="W16" s="58" t="str">
        <f ca="1">IFERROR(AVERAGE(OFFSET('20 %'!$E17,,(COLUMNS($E$6:W16)-1)*4,,4)),"")</f>
        <v/>
      </c>
      <c r="X16" s="58" t="str">
        <f ca="1">IFERROR(AVERAGE(OFFSET('20 %'!$E17,,(COLUMNS($E$6:X16)-1)*4,,4)),"")</f>
        <v/>
      </c>
      <c r="Y16" s="58" t="str">
        <f ca="1">IFERROR(AVERAGE(OFFSET('20 %'!$E17,,(COLUMNS($E$6:Y16)-1)*4,,4)),"")</f>
        <v/>
      </c>
      <c r="Z16" s="58" t="str">
        <f ca="1">IFERROR(AVERAGE(OFFSET('20 %'!$E17,,(COLUMNS($E$6:Z16)-1)*4,,4)),"")</f>
        <v/>
      </c>
      <c r="AA16" s="58" t="str">
        <f ca="1">IFERROR(AVERAGE(OFFSET('20 %'!$E17,,(COLUMNS($E$6:AA16)-1)*4,,4)),"")</f>
        <v/>
      </c>
      <c r="AB16" s="58" t="str">
        <f ca="1">IFERROR(AVERAGE(OFFSET('20 %'!$E17,,(COLUMNS($E$6:AB16)-1)*4,,4)),"")</f>
        <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
      </c>
      <c r="C17" s="46" t="str">
        <f>IF(ISBLANK('Nota de Estudiantes'!C18),"",'Nota de Estudiantes'!C18)</f>
        <v/>
      </c>
      <c r="D17" s="42" t="str">
        <f>IF(ISBLANK('Nota de Estudiantes'!D18),"",'Nota de Estudiantes'!D18)</f>
        <v/>
      </c>
      <c r="E17" s="58" t="str">
        <f ca="1">IFERROR(AVERAGE(OFFSET('20 %'!$E18,,(COLUMNS($E$6:E17)-1)*4,,4)),"")</f>
        <v/>
      </c>
      <c r="F17" s="58" t="str">
        <f ca="1">IFERROR(AVERAGE(OFFSET('20 %'!$E18,,(COLUMNS($E$6:F17)-1)*4,,4)),"")</f>
        <v/>
      </c>
      <c r="G17" s="58" t="str">
        <f ca="1">IFERROR(AVERAGE(OFFSET('20 %'!$E18,,(COLUMNS($E$6:G17)-1)*4,,4)),"")</f>
        <v/>
      </c>
      <c r="H17" s="58" t="str">
        <f ca="1">IFERROR(AVERAGE(OFFSET('20 %'!$E18,,(COLUMNS($E$6:H17)-1)*4,,4)),"")</f>
        <v/>
      </c>
      <c r="I17" s="58" t="str">
        <f ca="1">IFERROR(AVERAGE(OFFSET('20 %'!$E18,,(COLUMNS($E$6:I17)-1)*4,,4)),"")</f>
        <v/>
      </c>
      <c r="J17" s="58" t="str">
        <f ca="1">IFERROR(AVERAGE(OFFSET('20 %'!$E18,,(COLUMNS($E$6:J17)-1)*4,,4)),"")</f>
        <v/>
      </c>
      <c r="K17" s="58" t="str">
        <f ca="1">IFERROR(AVERAGE(OFFSET('20 %'!$E18,,(COLUMNS($E$6:K17)-1)*4,,4)),"")</f>
        <v/>
      </c>
      <c r="L17" s="58" t="str">
        <f ca="1">IFERROR(AVERAGE(OFFSET('20 %'!$E18,,(COLUMNS($E$6:L17)-1)*4,,4)),"")</f>
        <v/>
      </c>
      <c r="M17" s="58" t="str">
        <f ca="1">IFERROR(AVERAGE(OFFSET('20 %'!$E18,,(COLUMNS($E$6:M17)-1)*4,,4)),"")</f>
        <v/>
      </c>
      <c r="N17" s="58" t="str">
        <f ca="1">IFERROR(AVERAGE(OFFSET('20 %'!$E18,,(COLUMNS($E$6:N17)-1)*4,,4)),"")</f>
        <v/>
      </c>
      <c r="O17" s="58" t="str">
        <f ca="1">IFERROR(AVERAGE(OFFSET('20 %'!$E18,,(COLUMNS($E$6:O17)-1)*4,,4)),"")</f>
        <v/>
      </c>
      <c r="P17" s="58" t="str">
        <f ca="1">IFERROR(AVERAGE(OFFSET('20 %'!$E18,,(COLUMNS($E$6:P17)-1)*4,,4)),"")</f>
        <v/>
      </c>
      <c r="Q17" s="58" t="str">
        <f ca="1">IFERROR(AVERAGE(OFFSET('20 %'!$E18,,(COLUMNS($E$6:Q17)-1)*4,,4)),"")</f>
        <v/>
      </c>
      <c r="R17" s="58" t="str">
        <f ca="1">IFERROR(AVERAGE(OFFSET('20 %'!$E18,,(COLUMNS($E$6:R17)-1)*4,,4)),"")</f>
        <v/>
      </c>
      <c r="S17" s="58" t="str">
        <f ca="1">IFERROR(AVERAGE(OFFSET('20 %'!$E18,,(COLUMNS($E$6:S17)-1)*4,,4)),"")</f>
        <v/>
      </c>
      <c r="T17" s="58" t="str">
        <f ca="1">IFERROR(AVERAGE(OFFSET('20 %'!$E18,,(COLUMNS($E$6:T17)-1)*4,,4)),"")</f>
        <v/>
      </c>
      <c r="U17" s="58" t="str">
        <f ca="1">IFERROR(AVERAGE(OFFSET('20 %'!$E18,,(COLUMNS($E$6:U17)-1)*4,,4)),"")</f>
        <v/>
      </c>
      <c r="V17" s="58" t="str">
        <f ca="1">IFERROR(AVERAGE(OFFSET('20 %'!$E18,,(COLUMNS($E$6:V17)-1)*4,,4)),"")</f>
        <v/>
      </c>
      <c r="W17" s="58" t="str">
        <f ca="1">IFERROR(AVERAGE(OFFSET('20 %'!$E18,,(COLUMNS($E$6:W17)-1)*4,,4)),"")</f>
        <v/>
      </c>
      <c r="X17" s="58" t="str">
        <f ca="1">IFERROR(AVERAGE(OFFSET('20 %'!$E18,,(COLUMNS($E$6:X17)-1)*4,,4)),"")</f>
        <v/>
      </c>
      <c r="Y17" s="58" t="str">
        <f ca="1">IFERROR(AVERAGE(OFFSET('20 %'!$E18,,(COLUMNS($E$6:Y17)-1)*4,,4)),"")</f>
        <v/>
      </c>
      <c r="Z17" s="58" t="str">
        <f ca="1">IFERROR(AVERAGE(OFFSET('20 %'!$E18,,(COLUMNS($E$6:Z17)-1)*4,,4)),"")</f>
        <v/>
      </c>
      <c r="AA17" s="58" t="str">
        <f ca="1">IFERROR(AVERAGE(OFFSET('20 %'!$E18,,(COLUMNS($E$6:AA17)-1)*4,,4)),"")</f>
        <v/>
      </c>
      <c r="AB17" s="58" t="str">
        <f ca="1">IFERROR(AVERAGE(OFFSET('20 %'!$E18,,(COLUMNS($E$6:AB17)-1)*4,,4)),"")</f>
        <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
      </c>
      <c r="C18" s="46" t="str">
        <f>IF(ISBLANK('Nota de Estudiantes'!C19),"",'Nota de Estudiantes'!C19)</f>
        <v/>
      </c>
      <c r="D18" s="42" t="str">
        <f>IF(ISBLANK('Nota de Estudiantes'!D19),"",'Nota de Estudiantes'!D19)</f>
        <v/>
      </c>
      <c r="E18" s="58" t="str">
        <f ca="1">IFERROR(AVERAGE(OFFSET('20 %'!$E19,,(COLUMNS($E$6:E18)-1)*4,,4)),"")</f>
        <v/>
      </c>
      <c r="F18" s="58" t="str">
        <f ca="1">IFERROR(AVERAGE(OFFSET('20 %'!$E19,,(COLUMNS($E$6:F18)-1)*4,,4)),"")</f>
        <v/>
      </c>
      <c r="G18" s="58" t="str">
        <f ca="1">IFERROR(AVERAGE(OFFSET('20 %'!$E19,,(COLUMNS($E$6:G18)-1)*4,,4)),"")</f>
        <v/>
      </c>
      <c r="H18" s="58" t="str">
        <f ca="1">IFERROR(AVERAGE(OFFSET('20 %'!$E19,,(COLUMNS($E$6:H18)-1)*4,,4)),"")</f>
        <v/>
      </c>
      <c r="I18" s="58" t="str">
        <f ca="1">IFERROR(AVERAGE(OFFSET('20 %'!$E19,,(COLUMNS($E$6:I18)-1)*4,,4)),"")</f>
        <v/>
      </c>
      <c r="J18" s="58" t="str">
        <f ca="1">IFERROR(AVERAGE(OFFSET('20 %'!$E19,,(COLUMNS($E$6:J18)-1)*4,,4)),"")</f>
        <v/>
      </c>
      <c r="K18" s="58" t="str">
        <f ca="1">IFERROR(AVERAGE(OFFSET('20 %'!$E19,,(COLUMNS($E$6:K18)-1)*4,,4)),"")</f>
        <v/>
      </c>
      <c r="L18" s="58" t="str">
        <f ca="1">IFERROR(AVERAGE(OFFSET('20 %'!$E19,,(COLUMNS($E$6:L18)-1)*4,,4)),"")</f>
        <v/>
      </c>
      <c r="M18" s="58" t="str">
        <f ca="1">IFERROR(AVERAGE(OFFSET('20 %'!$E19,,(COLUMNS($E$6:M18)-1)*4,,4)),"")</f>
        <v/>
      </c>
      <c r="N18" s="58" t="str">
        <f ca="1">IFERROR(AVERAGE(OFFSET('20 %'!$E19,,(COLUMNS($E$6:N18)-1)*4,,4)),"")</f>
        <v/>
      </c>
      <c r="O18" s="58" t="str">
        <f ca="1">IFERROR(AVERAGE(OFFSET('20 %'!$E19,,(COLUMNS($E$6:O18)-1)*4,,4)),"")</f>
        <v/>
      </c>
      <c r="P18" s="58" t="str">
        <f ca="1">IFERROR(AVERAGE(OFFSET('20 %'!$E19,,(COLUMNS($E$6:P18)-1)*4,,4)),"")</f>
        <v/>
      </c>
      <c r="Q18" s="58" t="str">
        <f ca="1">IFERROR(AVERAGE(OFFSET('20 %'!$E19,,(COLUMNS($E$6:Q18)-1)*4,,4)),"")</f>
        <v/>
      </c>
      <c r="R18" s="58" t="str">
        <f ca="1">IFERROR(AVERAGE(OFFSET('20 %'!$E19,,(COLUMNS($E$6:R18)-1)*4,,4)),"")</f>
        <v/>
      </c>
      <c r="S18" s="58" t="str">
        <f ca="1">IFERROR(AVERAGE(OFFSET('20 %'!$E19,,(COLUMNS($E$6:S18)-1)*4,,4)),"")</f>
        <v/>
      </c>
      <c r="T18" s="58" t="str">
        <f ca="1">IFERROR(AVERAGE(OFFSET('20 %'!$E19,,(COLUMNS($E$6:T18)-1)*4,,4)),"")</f>
        <v/>
      </c>
      <c r="U18" s="58" t="str">
        <f ca="1">IFERROR(AVERAGE(OFFSET('20 %'!$E19,,(COLUMNS($E$6:U18)-1)*4,,4)),"")</f>
        <v/>
      </c>
      <c r="V18" s="58" t="str">
        <f ca="1">IFERROR(AVERAGE(OFFSET('20 %'!$E19,,(COLUMNS($E$6:V18)-1)*4,,4)),"")</f>
        <v/>
      </c>
      <c r="W18" s="58" t="str">
        <f ca="1">IFERROR(AVERAGE(OFFSET('20 %'!$E19,,(COLUMNS($E$6:W18)-1)*4,,4)),"")</f>
        <v/>
      </c>
      <c r="X18" s="58" t="str">
        <f ca="1">IFERROR(AVERAGE(OFFSET('20 %'!$E19,,(COLUMNS($E$6:X18)-1)*4,,4)),"")</f>
        <v/>
      </c>
      <c r="Y18" s="58" t="str">
        <f ca="1">IFERROR(AVERAGE(OFFSET('20 %'!$E19,,(COLUMNS($E$6:Y18)-1)*4,,4)),"")</f>
        <v/>
      </c>
      <c r="Z18" s="58" t="str">
        <f ca="1">IFERROR(AVERAGE(OFFSET('20 %'!$E19,,(COLUMNS($E$6:Z18)-1)*4,,4)),"")</f>
        <v/>
      </c>
      <c r="AA18" s="58" t="str">
        <f ca="1">IFERROR(AVERAGE(OFFSET('20 %'!$E19,,(COLUMNS($E$6:AA18)-1)*4,,4)),"")</f>
        <v/>
      </c>
      <c r="AB18" s="58" t="str">
        <f ca="1">IFERROR(AVERAGE(OFFSET('20 %'!$E19,,(COLUMNS($E$6:AB18)-1)*4,,4)),"")</f>
        <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
      </c>
      <c r="C19" s="46" t="str">
        <f>IF(ISBLANK('Nota de Estudiantes'!C20),"",'Nota de Estudiantes'!C20)</f>
        <v/>
      </c>
      <c r="D19" s="42" t="str">
        <f>IF(ISBLANK('Nota de Estudiantes'!D20),"",'Nota de Estudiantes'!D20)</f>
        <v/>
      </c>
      <c r="E19" s="58" t="str">
        <f ca="1">IFERROR(AVERAGE(OFFSET('20 %'!$E20,,(COLUMNS($E$6:E19)-1)*4,,4)),"")</f>
        <v/>
      </c>
      <c r="F19" s="58" t="str">
        <f ca="1">IFERROR(AVERAGE(OFFSET('20 %'!$E20,,(COLUMNS($E$6:F19)-1)*4,,4)),"")</f>
        <v/>
      </c>
      <c r="G19" s="58" t="str">
        <f ca="1">IFERROR(AVERAGE(OFFSET('20 %'!$E20,,(COLUMNS($E$6:G19)-1)*4,,4)),"")</f>
        <v/>
      </c>
      <c r="H19" s="58" t="str">
        <f ca="1">IFERROR(AVERAGE(OFFSET('20 %'!$E20,,(COLUMNS($E$6:H19)-1)*4,,4)),"")</f>
        <v/>
      </c>
      <c r="I19" s="58" t="str">
        <f ca="1">IFERROR(AVERAGE(OFFSET('20 %'!$E20,,(COLUMNS($E$6:I19)-1)*4,,4)),"")</f>
        <v/>
      </c>
      <c r="J19" s="58" t="str">
        <f ca="1">IFERROR(AVERAGE(OFFSET('20 %'!$E20,,(COLUMNS($E$6:J19)-1)*4,,4)),"")</f>
        <v/>
      </c>
      <c r="K19" s="58" t="str">
        <f ca="1">IFERROR(AVERAGE(OFFSET('20 %'!$E20,,(COLUMNS($E$6:K19)-1)*4,,4)),"")</f>
        <v/>
      </c>
      <c r="L19" s="58" t="str">
        <f ca="1">IFERROR(AVERAGE(OFFSET('20 %'!$E20,,(COLUMNS($E$6:L19)-1)*4,,4)),"")</f>
        <v/>
      </c>
      <c r="M19" s="58" t="str">
        <f ca="1">IFERROR(AVERAGE(OFFSET('20 %'!$E20,,(COLUMNS($E$6:M19)-1)*4,,4)),"")</f>
        <v/>
      </c>
      <c r="N19" s="58" t="str">
        <f ca="1">IFERROR(AVERAGE(OFFSET('20 %'!$E20,,(COLUMNS($E$6:N19)-1)*4,,4)),"")</f>
        <v/>
      </c>
      <c r="O19" s="58" t="str">
        <f ca="1">IFERROR(AVERAGE(OFFSET('20 %'!$E20,,(COLUMNS($E$6:O19)-1)*4,,4)),"")</f>
        <v/>
      </c>
      <c r="P19" s="58" t="str">
        <f ca="1">IFERROR(AVERAGE(OFFSET('20 %'!$E20,,(COLUMNS($E$6:P19)-1)*4,,4)),"")</f>
        <v/>
      </c>
      <c r="Q19" s="58" t="str">
        <f ca="1">IFERROR(AVERAGE(OFFSET('20 %'!$E20,,(COLUMNS($E$6:Q19)-1)*4,,4)),"")</f>
        <v/>
      </c>
      <c r="R19" s="58" t="str">
        <f ca="1">IFERROR(AVERAGE(OFFSET('20 %'!$E20,,(COLUMNS($E$6:R19)-1)*4,,4)),"")</f>
        <v/>
      </c>
      <c r="S19" s="58" t="str">
        <f ca="1">IFERROR(AVERAGE(OFFSET('20 %'!$E20,,(COLUMNS($E$6:S19)-1)*4,,4)),"")</f>
        <v/>
      </c>
      <c r="T19" s="58" t="str">
        <f ca="1">IFERROR(AVERAGE(OFFSET('20 %'!$E20,,(COLUMNS($E$6:T19)-1)*4,,4)),"")</f>
        <v/>
      </c>
      <c r="U19" s="58" t="str">
        <f ca="1">IFERROR(AVERAGE(OFFSET('20 %'!$E20,,(COLUMNS($E$6:U19)-1)*4,,4)),"")</f>
        <v/>
      </c>
      <c r="V19" s="58" t="str">
        <f ca="1">IFERROR(AVERAGE(OFFSET('20 %'!$E20,,(COLUMNS($E$6:V19)-1)*4,,4)),"")</f>
        <v/>
      </c>
      <c r="W19" s="58" t="str">
        <f ca="1">IFERROR(AVERAGE(OFFSET('20 %'!$E20,,(COLUMNS($E$6:W19)-1)*4,,4)),"")</f>
        <v/>
      </c>
      <c r="X19" s="58" t="str">
        <f ca="1">IFERROR(AVERAGE(OFFSET('20 %'!$E20,,(COLUMNS($E$6:X19)-1)*4,,4)),"")</f>
        <v/>
      </c>
      <c r="Y19" s="58" t="str">
        <f ca="1">IFERROR(AVERAGE(OFFSET('20 %'!$E20,,(COLUMNS($E$6:Y19)-1)*4,,4)),"")</f>
        <v/>
      </c>
      <c r="Z19" s="58" t="str">
        <f ca="1">IFERROR(AVERAGE(OFFSET('20 %'!$E20,,(COLUMNS($E$6:Z19)-1)*4,,4)),"")</f>
        <v/>
      </c>
      <c r="AA19" s="58" t="str">
        <f ca="1">IFERROR(AVERAGE(OFFSET('20 %'!$E20,,(COLUMNS($E$6:AA19)-1)*4,,4)),"")</f>
        <v/>
      </c>
      <c r="AB19" s="58" t="str">
        <f ca="1">IFERROR(AVERAGE(OFFSET('20 %'!$E20,,(COLUMNS($E$6:AB19)-1)*4,,4)),"")</f>
        <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
      </c>
      <c r="C20" s="46" t="str">
        <f>IF(ISBLANK('Nota de Estudiantes'!C21),"",'Nota de Estudiantes'!C21)</f>
        <v/>
      </c>
      <c r="D20" s="42" t="str">
        <f>IF(ISBLANK('Nota de Estudiantes'!D21),"",'Nota de Estudiantes'!D21)</f>
        <v/>
      </c>
      <c r="E20" s="58" t="str">
        <f ca="1">IFERROR(AVERAGE(OFFSET('20 %'!$E21,,(COLUMNS($E$6:E20)-1)*4,,4)),"")</f>
        <v/>
      </c>
      <c r="F20" s="58" t="str">
        <f ca="1">IFERROR(AVERAGE(OFFSET('20 %'!$E21,,(COLUMNS($E$6:F20)-1)*4,,4)),"")</f>
        <v/>
      </c>
      <c r="G20" s="58" t="str">
        <f ca="1">IFERROR(AVERAGE(OFFSET('20 %'!$E21,,(COLUMNS($E$6:G20)-1)*4,,4)),"")</f>
        <v/>
      </c>
      <c r="H20" s="58" t="str">
        <f ca="1">IFERROR(AVERAGE(OFFSET('20 %'!$E21,,(COLUMNS($E$6:H20)-1)*4,,4)),"")</f>
        <v/>
      </c>
      <c r="I20" s="58" t="str">
        <f ca="1">IFERROR(AVERAGE(OFFSET('20 %'!$E21,,(COLUMNS($E$6:I20)-1)*4,,4)),"")</f>
        <v/>
      </c>
      <c r="J20" s="58" t="str">
        <f ca="1">IFERROR(AVERAGE(OFFSET('20 %'!$E21,,(COLUMNS($E$6:J20)-1)*4,,4)),"")</f>
        <v/>
      </c>
      <c r="K20" s="58" t="str">
        <f ca="1">IFERROR(AVERAGE(OFFSET('20 %'!$E21,,(COLUMNS($E$6:K20)-1)*4,,4)),"")</f>
        <v/>
      </c>
      <c r="L20" s="58" t="str">
        <f ca="1">IFERROR(AVERAGE(OFFSET('20 %'!$E21,,(COLUMNS($E$6:L20)-1)*4,,4)),"")</f>
        <v/>
      </c>
      <c r="M20" s="58" t="str">
        <f ca="1">IFERROR(AVERAGE(OFFSET('20 %'!$E21,,(COLUMNS($E$6:M20)-1)*4,,4)),"")</f>
        <v/>
      </c>
      <c r="N20" s="58" t="str">
        <f ca="1">IFERROR(AVERAGE(OFFSET('20 %'!$E21,,(COLUMNS($E$6:N20)-1)*4,,4)),"")</f>
        <v/>
      </c>
      <c r="O20" s="58" t="str">
        <f ca="1">IFERROR(AVERAGE(OFFSET('20 %'!$E21,,(COLUMNS($E$6:O20)-1)*4,,4)),"")</f>
        <v/>
      </c>
      <c r="P20" s="58" t="str">
        <f ca="1">IFERROR(AVERAGE(OFFSET('20 %'!$E21,,(COLUMNS($E$6:P20)-1)*4,,4)),"")</f>
        <v/>
      </c>
      <c r="Q20" s="58" t="str">
        <f ca="1">IFERROR(AVERAGE(OFFSET('20 %'!$E21,,(COLUMNS($E$6:Q20)-1)*4,,4)),"")</f>
        <v/>
      </c>
      <c r="R20" s="58" t="str">
        <f ca="1">IFERROR(AVERAGE(OFFSET('20 %'!$E21,,(COLUMNS($E$6:R20)-1)*4,,4)),"")</f>
        <v/>
      </c>
      <c r="S20" s="58" t="str">
        <f ca="1">IFERROR(AVERAGE(OFFSET('20 %'!$E21,,(COLUMNS($E$6:S20)-1)*4,,4)),"")</f>
        <v/>
      </c>
      <c r="T20" s="58" t="str">
        <f ca="1">IFERROR(AVERAGE(OFFSET('20 %'!$E21,,(COLUMNS($E$6:T20)-1)*4,,4)),"")</f>
        <v/>
      </c>
      <c r="U20" s="58" t="str">
        <f ca="1">IFERROR(AVERAGE(OFFSET('20 %'!$E21,,(COLUMNS($E$6:U20)-1)*4,,4)),"")</f>
        <v/>
      </c>
      <c r="V20" s="58" t="str">
        <f ca="1">IFERROR(AVERAGE(OFFSET('20 %'!$E21,,(COLUMNS($E$6:V20)-1)*4,,4)),"")</f>
        <v/>
      </c>
      <c r="W20" s="58" t="str">
        <f ca="1">IFERROR(AVERAGE(OFFSET('20 %'!$E21,,(COLUMNS($E$6:W20)-1)*4,,4)),"")</f>
        <v/>
      </c>
      <c r="X20" s="58" t="str">
        <f ca="1">IFERROR(AVERAGE(OFFSET('20 %'!$E21,,(COLUMNS($E$6:X20)-1)*4,,4)),"")</f>
        <v/>
      </c>
      <c r="Y20" s="58" t="str">
        <f ca="1">IFERROR(AVERAGE(OFFSET('20 %'!$E21,,(COLUMNS($E$6:Y20)-1)*4,,4)),"")</f>
        <v/>
      </c>
      <c r="Z20" s="58" t="str">
        <f ca="1">IFERROR(AVERAGE(OFFSET('20 %'!$E21,,(COLUMNS($E$6:Z20)-1)*4,,4)),"")</f>
        <v/>
      </c>
      <c r="AA20" s="58" t="str">
        <f ca="1">IFERROR(AVERAGE(OFFSET('20 %'!$E21,,(COLUMNS($E$6:AA20)-1)*4,,4)),"")</f>
        <v/>
      </c>
      <c r="AB20" s="58" t="str">
        <f ca="1">IFERROR(AVERAGE(OFFSET('20 %'!$E21,,(COLUMNS($E$6:AB20)-1)*4,,4)),"")</f>
        <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
      </c>
      <c r="C21" s="46" t="str">
        <f>IF(ISBLANK('Nota de Estudiantes'!C22),"",'Nota de Estudiantes'!C22)</f>
        <v/>
      </c>
      <c r="D21" s="42" t="str">
        <f>IF(ISBLANK('Nota de Estudiantes'!D22),"",'Nota de Estudiantes'!D22)</f>
        <v/>
      </c>
      <c r="E21" s="58" t="str">
        <f ca="1">IFERROR(AVERAGE(OFFSET('20 %'!$E22,,(COLUMNS($E$6:E21)-1)*4,,4)),"")</f>
        <v/>
      </c>
      <c r="F21" s="58" t="str">
        <f ca="1">IFERROR(AVERAGE(OFFSET('20 %'!$E22,,(COLUMNS($E$6:F21)-1)*4,,4)),"")</f>
        <v/>
      </c>
      <c r="G21" s="58" t="str">
        <f ca="1">IFERROR(AVERAGE(OFFSET('20 %'!$E22,,(COLUMNS($E$6:G21)-1)*4,,4)),"")</f>
        <v/>
      </c>
      <c r="H21" s="58" t="str">
        <f ca="1">IFERROR(AVERAGE(OFFSET('20 %'!$E22,,(COLUMNS($E$6:H21)-1)*4,,4)),"")</f>
        <v/>
      </c>
      <c r="I21" s="58" t="str">
        <f ca="1">IFERROR(AVERAGE(OFFSET('20 %'!$E22,,(COLUMNS($E$6:I21)-1)*4,,4)),"")</f>
        <v/>
      </c>
      <c r="J21" s="58" t="str">
        <f ca="1">IFERROR(AVERAGE(OFFSET('20 %'!$E22,,(COLUMNS($E$6:J21)-1)*4,,4)),"")</f>
        <v/>
      </c>
      <c r="K21" s="58" t="str">
        <f ca="1">IFERROR(AVERAGE(OFFSET('20 %'!$E22,,(COLUMNS($E$6:K21)-1)*4,,4)),"")</f>
        <v/>
      </c>
      <c r="L21" s="58" t="str">
        <f ca="1">IFERROR(AVERAGE(OFFSET('20 %'!$E22,,(COLUMNS($E$6:L21)-1)*4,,4)),"")</f>
        <v/>
      </c>
      <c r="M21" s="58" t="str">
        <f ca="1">IFERROR(AVERAGE(OFFSET('20 %'!$E22,,(COLUMNS($E$6:M21)-1)*4,,4)),"")</f>
        <v/>
      </c>
      <c r="N21" s="58" t="str">
        <f ca="1">IFERROR(AVERAGE(OFFSET('20 %'!$E22,,(COLUMNS($E$6:N21)-1)*4,,4)),"")</f>
        <v/>
      </c>
      <c r="O21" s="58" t="str">
        <f ca="1">IFERROR(AVERAGE(OFFSET('20 %'!$E22,,(COLUMNS($E$6:O21)-1)*4,,4)),"")</f>
        <v/>
      </c>
      <c r="P21" s="58" t="str">
        <f ca="1">IFERROR(AVERAGE(OFFSET('20 %'!$E22,,(COLUMNS($E$6:P21)-1)*4,,4)),"")</f>
        <v/>
      </c>
      <c r="Q21" s="58" t="str">
        <f ca="1">IFERROR(AVERAGE(OFFSET('20 %'!$E22,,(COLUMNS($E$6:Q21)-1)*4,,4)),"")</f>
        <v/>
      </c>
      <c r="R21" s="58" t="str">
        <f ca="1">IFERROR(AVERAGE(OFFSET('20 %'!$E22,,(COLUMNS($E$6:R21)-1)*4,,4)),"")</f>
        <v/>
      </c>
      <c r="S21" s="58" t="str">
        <f ca="1">IFERROR(AVERAGE(OFFSET('20 %'!$E22,,(COLUMNS($E$6:S21)-1)*4,,4)),"")</f>
        <v/>
      </c>
      <c r="T21" s="58" t="str">
        <f ca="1">IFERROR(AVERAGE(OFFSET('20 %'!$E22,,(COLUMNS($E$6:T21)-1)*4,,4)),"")</f>
        <v/>
      </c>
      <c r="U21" s="58" t="str">
        <f ca="1">IFERROR(AVERAGE(OFFSET('20 %'!$E22,,(COLUMNS($E$6:U21)-1)*4,,4)),"")</f>
        <v/>
      </c>
      <c r="V21" s="58" t="str">
        <f ca="1">IFERROR(AVERAGE(OFFSET('20 %'!$E22,,(COLUMNS($E$6:V21)-1)*4,,4)),"")</f>
        <v/>
      </c>
      <c r="W21" s="58" t="str">
        <f ca="1">IFERROR(AVERAGE(OFFSET('20 %'!$E22,,(COLUMNS($E$6:W21)-1)*4,,4)),"")</f>
        <v/>
      </c>
      <c r="X21" s="58" t="str">
        <f ca="1">IFERROR(AVERAGE(OFFSET('20 %'!$E22,,(COLUMNS($E$6:X21)-1)*4,,4)),"")</f>
        <v/>
      </c>
      <c r="Y21" s="58" t="str">
        <f ca="1">IFERROR(AVERAGE(OFFSET('20 %'!$E22,,(COLUMNS($E$6:Y21)-1)*4,,4)),"")</f>
        <v/>
      </c>
      <c r="Z21" s="58" t="str">
        <f ca="1">IFERROR(AVERAGE(OFFSET('20 %'!$E22,,(COLUMNS($E$6:Z21)-1)*4,,4)),"")</f>
        <v/>
      </c>
      <c r="AA21" s="58" t="str">
        <f ca="1">IFERROR(AVERAGE(OFFSET('20 %'!$E22,,(COLUMNS($E$6:AA21)-1)*4,,4)),"")</f>
        <v/>
      </c>
      <c r="AB21" s="58" t="str">
        <f ca="1">IFERROR(AVERAGE(OFFSET('20 %'!$E22,,(COLUMNS($E$6:AB21)-1)*4,,4)),"")</f>
        <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
      </c>
      <c r="C22" s="46" t="str">
        <f>IF(ISBLANK('Nota de Estudiantes'!C23),"",'Nota de Estudiantes'!C23)</f>
        <v/>
      </c>
      <c r="D22" s="42" t="str">
        <f>IF(ISBLANK('Nota de Estudiantes'!D23),"",'Nota de Estudiantes'!D23)</f>
        <v/>
      </c>
      <c r="E22" s="58" t="str">
        <f ca="1">IFERROR(AVERAGE(OFFSET('20 %'!$E23,,(COLUMNS($E$6:E22)-1)*4,,4)),"")</f>
        <v/>
      </c>
      <c r="F22" s="58" t="str">
        <f ca="1">IFERROR(AVERAGE(OFFSET('20 %'!$E23,,(COLUMNS($E$6:F22)-1)*4,,4)),"")</f>
        <v/>
      </c>
      <c r="G22" s="58" t="str">
        <f ca="1">IFERROR(AVERAGE(OFFSET('20 %'!$E23,,(COLUMNS($E$6:G22)-1)*4,,4)),"")</f>
        <v/>
      </c>
      <c r="H22" s="58" t="str">
        <f ca="1">IFERROR(AVERAGE(OFFSET('20 %'!$E23,,(COLUMNS($E$6:H22)-1)*4,,4)),"")</f>
        <v/>
      </c>
      <c r="I22" s="58" t="str">
        <f ca="1">IFERROR(AVERAGE(OFFSET('20 %'!$E23,,(COLUMNS($E$6:I22)-1)*4,,4)),"")</f>
        <v/>
      </c>
      <c r="J22" s="58" t="str">
        <f ca="1">IFERROR(AVERAGE(OFFSET('20 %'!$E23,,(COLUMNS($E$6:J22)-1)*4,,4)),"")</f>
        <v/>
      </c>
      <c r="K22" s="58" t="str">
        <f ca="1">IFERROR(AVERAGE(OFFSET('20 %'!$E23,,(COLUMNS($E$6:K22)-1)*4,,4)),"")</f>
        <v/>
      </c>
      <c r="L22" s="58" t="str">
        <f ca="1">IFERROR(AVERAGE(OFFSET('20 %'!$E23,,(COLUMNS($E$6:L22)-1)*4,,4)),"")</f>
        <v/>
      </c>
      <c r="M22" s="58" t="str">
        <f ca="1">IFERROR(AVERAGE(OFFSET('20 %'!$E23,,(COLUMNS($E$6:M22)-1)*4,,4)),"")</f>
        <v/>
      </c>
      <c r="N22" s="58" t="str">
        <f ca="1">IFERROR(AVERAGE(OFFSET('20 %'!$E23,,(COLUMNS($E$6:N22)-1)*4,,4)),"")</f>
        <v/>
      </c>
      <c r="O22" s="58" t="str">
        <f ca="1">IFERROR(AVERAGE(OFFSET('20 %'!$E23,,(COLUMNS($E$6:O22)-1)*4,,4)),"")</f>
        <v/>
      </c>
      <c r="P22" s="58" t="str">
        <f ca="1">IFERROR(AVERAGE(OFFSET('20 %'!$E23,,(COLUMNS($E$6:P22)-1)*4,,4)),"")</f>
        <v/>
      </c>
      <c r="Q22" s="58" t="str">
        <f ca="1">IFERROR(AVERAGE(OFFSET('20 %'!$E23,,(COLUMNS($E$6:Q22)-1)*4,,4)),"")</f>
        <v/>
      </c>
      <c r="R22" s="58" t="str">
        <f ca="1">IFERROR(AVERAGE(OFFSET('20 %'!$E23,,(COLUMNS($E$6:R22)-1)*4,,4)),"")</f>
        <v/>
      </c>
      <c r="S22" s="58" t="str">
        <f ca="1">IFERROR(AVERAGE(OFFSET('20 %'!$E23,,(COLUMNS($E$6:S22)-1)*4,,4)),"")</f>
        <v/>
      </c>
      <c r="T22" s="58" t="str">
        <f ca="1">IFERROR(AVERAGE(OFFSET('20 %'!$E23,,(COLUMNS($E$6:T22)-1)*4,,4)),"")</f>
        <v/>
      </c>
      <c r="U22" s="58" t="str">
        <f ca="1">IFERROR(AVERAGE(OFFSET('20 %'!$E23,,(COLUMNS($E$6:U22)-1)*4,,4)),"")</f>
        <v/>
      </c>
      <c r="V22" s="58" t="str">
        <f ca="1">IFERROR(AVERAGE(OFFSET('20 %'!$E23,,(COLUMNS($E$6:V22)-1)*4,,4)),"")</f>
        <v/>
      </c>
      <c r="W22" s="58" t="str">
        <f ca="1">IFERROR(AVERAGE(OFFSET('20 %'!$E23,,(COLUMNS($E$6:W22)-1)*4,,4)),"")</f>
        <v/>
      </c>
      <c r="X22" s="58" t="str">
        <f ca="1">IFERROR(AVERAGE(OFFSET('20 %'!$E23,,(COLUMNS($E$6:X22)-1)*4,,4)),"")</f>
        <v/>
      </c>
      <c r="Y22" s="58" t="str">
        <f ca="1">IFERROR(AVERAGE(OFFSET('20 %'!$E23,,(COLUMNS($E$6:Y22)-1)*4,,4)),"")</f>
        <v/>
      </c>
      <c r="Z22" s="58" t="str">
        <f ca="1">IFERROR(AVERAGE(OFFSET('20 %'!$E23,,(COLUMNS($E$6:Z22)-1)*4,,4)),"")</f>
        <v/>
      </c>
      <c r="AA22" s="58" t="str">
        <f ca="1">IFERROR(AVERAGE(OFFSET('20 %'!$E23,,(COLUMNS($E$6:AA22)-1)*4,,4)),"")</f>
        <v/>
      </c>
      <c r="AB22" s="58" t="str">
        <f ca="1">IFERROR(AVERAGE(OFFSET('20 %'!$E23,,(COLUMNS($E$6:AB22)-1)*4,,4)),"")</f>
        <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
      </c>
      <c r="C23" s="46" t="str">
        <f>IF(ISBLANK('Nota de Estudiantes'!C24),"",'Nota de Estudiantes'!C24)</f>
        <v/>
      </c>
      <c r="D23" s="42" t="str">
        <f>IF(ISBLANK('Nota de Estudiantes'!D24),"",'Nota de Estudiantes'!D24)</f>
        <v/>
      </c>
      <c r="E23" s="58" t="str">
        <f ca="1">IFERROR(AVERAGE(OFFSET('20 %'!$E24,,(COLUMNS($E$6:E23)-1)*4,,4)),"")</f>
        <v/>
      </c>
      <c r="F23" s="58" t="str">
        <f ca="1">IFERROR(AVERAGE(OFFSET('20 %'!$E24,,(COLUMNS($E$6:F23)-1)*4,,4)),"")</f>
        <v/>
      </c>
      <c r="G23" s="58" t="str">
        <f ca="1">IFERROR(AVERAGE(OFFSET('20 %'!$E24,,(COLUMNS($E$6:G23)-1)*4,,4)),"")</f>
        <v/>
      </c>
      <c r="H23" s="58" t="str">
        <f ca="1">IFERROR(AVERAGE(OFFSET('20 %'!$E24,,(COLUMNS($E$6:H23)-1)*4,,4)),"")</f>
        <v/>
      </c>
      <c r="I23" s="58" t="str">
        <f ca="1">IFERROR(AVERAGE(OFFSET('20 %'!$E24,,(COLUMNS($E$6:I23)-1)*4,,4)),"")</f>
        <v/>
      </c>
      <c r="J23" s="58" t="str">
        <f ca="1">IFERROR(AVERAGE(OFFSET('20 %'!$E24,,(COLUMNS($E$6:J23)-1)*4,,4)),"")</f>
        <v/>
      </c>
      <c r="K23" s="58" t="str">
        <f ca="1">IFERROR(AVERAGE(OFFSET('20 %'!$E24,,(COLUMNS($E$6:K23)-1)*4,,4)),"")</f>
        <v/>
      </c>
      <c r="L23" s="58" t="str">
        <f ca="1">IFERROR(AVERAGE(OFFSET('20 %'!$E24,,(COLUMNS($E$6:L23)-1)*4,,4)),"")</f>
        <v/>
      </c>
      <c r="M23" s="58" t="str">
        <f ca="1">IFERROR(AVERAGE(OFFSET('20 %'!$E24,,(COLUMNS($E$6:M23)-1)*4,,4)),"")</f>
        <v/>
      </c>
      <c r="N23" s="58" t="str">
        <f ca="1">IFERROR(AVERAGE(OFFSET('20 %'!$E24,,(COLUMNS($E$6:N23)-1)*4,,4)),"")</f>
        <v/>
      </c>
      <c r="O23" s="58" t="str">
        <f ca="1">IFERROR(AVERAGE(OFFSET('20 %'!$E24,,(COLUMNS($E$6:O23)-1)*4,,4)),"")</f>
        <v/>
      </c>
      <c r="P23" s="58" t="str">
        <f ca="1">IFERROR(AVERAGE(OFFSET('20 %'!$E24,,(COLUMNS($E$6:P23)-1)*4,,4)),"")</f>
        <v/>
      </c>
      <c r="Q23" s="58" t="str">
        <f ca="1">IFERROR(AVERAGE(OFFSET('20 %'!$E24,,(COLUMNS($E$6:Q23)-1)*4,,4)),"")</f>
        <v/>
      </c>
      <c r="R23" s="58" t="str">
        <f ca="1">IFERROR(AVERAGE(OFFSET('20 %'!$E24,,(COLUMNS($E$6:R23)-1)*4,,4)),"")</f>
        <v/>
      </c>
      <c r="S23" s="58" t="str">
        <f ca="1">IFERROR(AVERAGE(OFFSET('20 %'!$E24,,(COLUMNS($E$6:S23)-1)*4,,4)),"")</f>
        <v/>
      </c>
      <c r="T23" s="58" t="str">
        <f ca="1">IFERROR(AVERAGE(OFFSET('20 %'!$E24,,(COLUMNS($E$6:T23)-1)*4,,4)),"")</f>
        <v/>
      </c>
      <c r="U23" s="58" t="str">
        <f ca="1">IFERROR(AVERAGE(OFFSET('20 %'!$E24,,(COLUMNS($E$6:U23)-1)*4,,4)),"")</f>
        <v/>
      </c>
      <c r="V23" s="58" t="str">
        <f ca="1">IFERROR(AVERAGE(OFFSET('20 %'!$E24,,(COLUMNS($E$6:V23)-1)*4,,4)),"")</f>
        <v/>
      </c>
      <c r="W23" s="58" t="str">
        <f ca="1">IFERROR(AVERAGE(OFFSET('20 %'!$E24,,(COLUMNS($E$6:W23)-1)*4,,4)),"")</f>
        <v/>
      </c>
      <c r="X23" s="58" t="str">
        <f ca="1">IFERROR(AVERAGE(OFFSET('20 %'!$E24,,(COLUMNS($E$6:X23)-1)*4,,4)),"")</f>
        <v/>
      </c>
      <c r="Y23" s="58" t="str">
        <f ca="1">IFERROR(AVERAGE(OFFSET('20 %'!$E24,,(COLUMNS($E$6:Y23)-1)*4,,4)),"")</f>
        <v/>
      </c>
      <c r="Z23" s="58" t="str">
        <f ca="1">IFERROR(AVERAGE(OFFSET('20 %'!$E24,,(COLUMNS($E$6:Z23)-1)*4,,4)),"")</f>
        <v/>
      </c>
      <c r="AA23" s="58" t="str">
        <f ca="1">IFERROR(AVERAGE(OFFSET('20 %'!$E24,,(COLUMNS($E$6:AA23)-1)*4,,4)),"")</f>
        <v/>
      </c>
      <c r="AB23" s="58" t="str">
        <f ca="1">IFERROR(AVERAGE(OFFSET('20 %'!$E24,,(COLUMNS($E$6:AB23)-1)*4,,4)),"")</f>
        <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
      </c>
      <c r="C24" s="46" t="str">
        <f>IF(ISBLANK('Nota de Estudiantes'!C25),"",'Nota de Estudiantes'!C25)</f>
        <v/>
      </c>
      <c r="D24" s="42" t="str">
        <f>IF(ISBLANK('Nota de Estudiantes'!D25),"",'Nota de Estudiantes'!D25)</f>
        <v/>
      </c>
      <c r="E24" s="58" t="str">
        <f ca="1">IFERROR(AVERAGE(OFFSET('20 %'!$E25,,(COLUMNS($E$6:E24)-1)*4,,4)),"")</f>
        <v/>
      </c>
      <c r="F24" s="58" t="str">
        <f ca="1">IFERROR(AVERAGE(OFFSET('20 %'!$E25,,(COLUMNS($E$6:F24)-1)*4,,4)),"")</f>
        <v/>
      </c>
      <c r="G24" s="58" t="str">
        <f ca="1">IFERROR(AVERAGE(OFFSET('20 %'!$E25,,(COLUMNS($E$6:G24)-1)*4,,4)),"")</f>
        <v/>
      </c>
      <c r="H24" s="58" t="str">
        <f ca="1">IFERROR(AVERAGE(OFFSET('20 %'!$E25,,(COLUMNS($E$6:H24)-1)*4,,4)),"")</f>
        <v/>
      </c>
      <c r="I24" s="58" t="str">
        <f ca="1">IFERROR(AVERAGE(OFFSET('20 %'!$E25,,(COLUMNS($E$6:I24)-1)*4,,4)),"")</f>
        <v/>
      </c>
      <c r="J24" s="58" t="str">
        <f ca="1">IFERROR(AVERAGE(OFFSET('20 %'!$E25,,(COLUMNS($E$6:J24)-1)*4,,4)),"")</f>
        <v/>
      </c>
      <c r="K24" s="58" t="str">
        <f ca="1">IFERROR(AVERAGE(OFFSET('20 %'!$E25,,(COLUMNS($E$6:K24)-1)*4,,4)),"")</f>
        <v/>
      </c>
      <c r="L24" s="58" t="str">
        <f ca="1">IFERROR(AVERAGE(OFFSET('20 %'!$E25,,(COLUMNS($E$6:L24)-1)*4,,4)),"")</f>
        <v/>
      </c>
      <c r="M24" s="58" t="str">
        <f ca="1">IFERROR(AVERAGE(OFFSET('20 %'!$E25,,(COLUMNS($E$6:M24)-1)*4,,4)),"")</f>
        <v/>
      </c>
      <c r="N24" s="58" t="str">
        <f ca="1">IFERROR(AVERAGE(OFFSET('20 %'!$E25,,(COLUMNS($E$6:N24)-1)*4,,4)),"")</f>
        <v/>
      </c>
      <c r="O24" s="58" t="str">
        <f ca="1">IFERROR(AVERAGE(OFFSET('20 %'!$E25,,(COLUMNS($E$6:O24)-1)*4,,4)),"")</f>
        <v/>
      </c>
      <c r="P24" s="58" t="str">
        <f ca="1">IFERROR(AVERAGE(OFFSET('20 %'!$E25,,(COLUMNS($E$6:P24)-1)*4,,4)),"")</f>
        <v/>
      </c>
      <c r="Q24" s="58" t="str">
        <f ca="1">IFERROR(AVERAGE(OFFSET('20 %'!$E25,,(COLUMNS($E$6:Q24)-1)*4,,4)),"")</f>
        <v/>
      </c>
      <c r="R24" s="58" t="str">
        <f ca="1">IFERROR(AVERAGE(OFFSET('20 %'!$E25,,(COLUMNS($E$6:R24)-1)*4,,4)),"")</f>
        <v/>
      </c>
      <c r="S24" s="58" t="str">
        <f ca="1">IFERROR(AVERAGE(OFFSET('20 %'!$E25,,(COLUMNS($E$6:S24)-1)*4,,4)),"")</f>
        <v/>
      </c>
      <c r="T24" s="58" t="str">
        <f ca="1">IFERROR(AVERAGE(OFFSET('20 %'!$E25,,(COLUMNS($E$6:T24)-1)*4,,4)),"")</f>
        <v/>
      </c>
      <c r="U24" s="58" t="str">
        <f ca="1">IFERROR(AVERAGE(OFFSET('20 %'!$E25,,(COLUMNS($E$6:U24)-1)*4,,4)),"")</f>
        <v/>
      </c>
      <c r="V24" s="58" t="str">
        <f ca="1">IFERROR(AVERAGE(OFFSET('20 %'!$E25,,(COLUMNS($E$6:V24)-1)*4,,4)),"")</f>
        <v/>
      </c>
      <c r="W24" s="58" t="str">
        <f ca="1">IFERROR(AVERAGE(OFFSET('20 %'!$E25,,(COLUMNS($E$6:W24)-1)*4,,4)),"")</f>
        <v/>
      </c>
      <c r="X24" s="58" t="str">
        <f ca="1">IFERROR(AVERAGE(OFFSET('20 %'!$E25,,(COLUMNS($E$6:X24)-1)*4,,4)),"")</f>
        <v/>
      </c>
      <c r="Y24" s="58" t="str">
        <f ca="1">IFERROR(AVERAGE(OFFSET('20 %'!$E25,,(COLUMNS($E$6:Y24)-1)*4,,4)),"")</f>
        <v/>
      </c>
      <c r="Z24" s="58" t="str">
        <f ca="1">IFERROR(AVERAGE(OFFSET('20 %'!$E25,,(COLUMNS($E$6:Z24)-1)*4,,4)),"")</f>
        <v/>
      </c>
      <c r="AA24" s="58" t="str">
        <f ca="1">IFERROR(AVERAGE(OFFSET('20 %'!$E25,,(COLUMNS($E$6:AA24)-1)*4,,4)),"")</f>
        <v/>
      </c>
      <c r="AB24" s="58" t="str">
        <f ca="1">IFERROR(AVERAGE(OFFSET('20 %'!$E25,,(COLUMNS($E$6:AB24)-1)*4,,4)),"")</f>
        <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
      </c>
      <c r="C25" s="46" t="str">
        <f>IF(ISBLANK('Nota de Estudiantes'!C26),"",'Nota de Estudiantes'!C26)</f>
        <v/>
      </c>
      <c r="D25" s="42" t="str">
        <f>IF(ISBLANK('Nota de Estudiantes'!D26),"",'Nota de Estudiantes'!D26)</f>
        <v/>
      </c>
      <c r="E25" s="58" t="str">
        <f ca="1">IFERROR(AVERAGE(OFFSET('20 %'!$E26,,(COLUMNS($E$6:E25)-1)*4,,4)),"")</f>
        <v/>
      </c>
      <c r="F25" s="58" t="str">
        <f ca="1">IFERROR(AVERAGE(OFFSET('20 %'!$E26,,(COLUMNS($E$6:F25)-1)*4,,4)),"")</f>
        <v/>
      </c>
      <c r="G25" s="58" t="str">
        <f ca="1">IFERROR(AVERAGE(OFFSET('20 %'!$E26,,(COLUMNS($E$6:G25)-1)*4,,4)),"")</f>
        <v/>
      </c>
      <c r="H25" s="58" t="str">
        <f ca="1">IFERROR(AVERAGE(OFFSET('20 %'!$E26,,(COLUMNS($E$6:H25)-1)*4,,4)),"")</f>
        <v/>
      </c>
      <c r="I25" s="58" t="str">
        <f ca="1">IFERROR(AVERAGE(OFFSET('20 %'!$E26,,(COLUMNS($E$6:I25)-1)*4,,4)),"")</f>
        <v/>
      </c>
      <c r="J25" s="58" t="str">
        <f ca="1">IFERROR(AVERAGE(OFFSET('20 %'!$E26,,(COLUMNS($E$6:J25)-1)*4,,4)),"")</f>
        <v/>
      </c>
      <c r="K25" s="58" t="str">
        <f ca="1">IFERROR(AVERAGE(OFFSET('20 %'!$E26,,(COLUMNS($E$6:K25)-1)*4,,4)),"")</f>
        <v/>
      </c>
      <c r="L25" s="58" t="str">
        <f ca="1">IFERROR(AVERAGE(OFFSET('20 %'!$E26,,(COLUMNS($E$6:L25)-1)*4,,4)),"")</f>
        <v/>
      </c>
      <c r="M25" s="58" t="str">
        <f ca="1">IFERROR(AVERAGE(OFFSET('20 %'!$E26,,(COLUMNS($E$6:M25)-1)*4,,4)),"")</f>
        <v/>
      </c>
      <c r="N25" s="58" t="str">
        <f ca="1">IFERROR(AVERAGE(OFFSET('20 %'!$E26,,(COLUMNS($E$6:N25)-1)*4,,4)),"")</f>
        <v/>
      </c>
      <c r="O25" s="58" t="str">
        <f ca="1">IFERROR(AVERAGE(OFFSET('20 %'!$E26,,(COLUMNS($E$6:O25)-1)*4,,4)),"")</f>
        <v/>
      </c>
      <c r="P25" s="58" t="str">
        <f ca="1">IFERROR(AVERAGE(OFFSET('20 %'!$E26,,(COLUMNS($E$6:P25)-1)*4,,4)),"")</f>
        <v/>
      </c>
      <c r="Q25" s="58" t="str">
        <f ca="1">IFERROR(AVERAGE(OFFSET('20 %'!$E26,,(COLUMNS($E$6:Q25)-1)*4,,4)),"")</f>
        <v/>
      </c>
      <c r="R25" s="58" t="str">
        <f ca="1">IFERROR(AVERAGE(OFFSET('20 %'!$E26,,(COLUMNS($E$6:R25)-1)*4,,4)),"")</f>
        <v/>
      </c>
      <c r="S25" s="58" t="str">
        <f ca="1">IFERROR(AVERAGE(OFFSET('20 %'!$E26,,(COLUMNS($E$6:S25)-1)*4,,4)),"")</f>
        <v/>
      </c>
      <c r="T25" s="58" t="str">
        <f ca="1">IFERROR(AVERAGE(OFFSET('20 %'!$E26,,(COLUMNS($E$6:T25)-1)*4,,4)),"")</f>
        <v/>
      </c>
      <c r="U25" s="58" t="str">
        <f ca="1">IFERROR(AVERAGE(OFFSET('20 %'!$E26,,(COLUMNS($E$6:U25)-1)*4,,4)),"")</f>
        <v/>
      </c>
      <c r="V25" s="58" t="str">
        <f ca="1">IFERROR(AVERAGE(OFFSET('20 %'!$E26,,(COLUMNS($E$6:V25)-1)*4,,4)),"")</f>
        <v/>
      </c>
      <c r="W25" s="58" t="str">
        <f ca="1">IFERROR(AVERAGE(OFFSET('20 %'!$E26,,(COLUMNS($E$6:W25)-1)*4,,4)),"")</f>
        <v/>
      </c>
      <c r="X25" s="58" t="str">
        <f ca="1">IFERROR(AVERAGE(OFFSET('20 %'!$E26,,(COLUMNS($E$6:X25)-1)*4,,4)),"")</f>
        <v/>
      </c>
      <c r="Y25" s="58" t="str">
        <f ca="1">IFERROR(AVERAGE(OFFSET('20 %'!$E26,,(COLUMNS($E$6:Y25)-1)*4,,4)),"")</f>
        <v/>
      </c>
      <c r="Z25" s="58" t="str">
        <f ca="1">IFERROR(AVERAGE(OFFSET('20 %'!$E26,,(COLUMNS($E$6:Z25)-1)*4,,4)),"")</f>
        <v/>
      </c>
      <c r="AA25" s="58" t="str">
        <f ca="1">IFERROR(AVERAGE(OFFSET('20 %'!$E26,,(COLUMNS($E$6:AA25)-1)*4,,4)),"")</f>
        <v/>
      </c>
      <c r="AB25" s="58" t="str">
        <f ca="1">IFERROR(AVERAGE(OFFSET('20 %'!$E26,,(COLUMNS($E$6:AB25)-1)*4,,4)),"")</f>
        <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
      </c>
      <c r="C26" s="46" t="str">
        <f>IF(ISBLANK('Nota de Estudiantes'!C27),"",'Nota de Estudiantes'!C27)</f>
        <v/>
      </c>
      <c r="D26" s="42" t="str">
        <f>IF(ISBLANK('Nota de Estudiantes'!D27),"",'Nota de Estudiantes'!D27)</f>
        <v/>
      </c>
      <c r="E26" s="58" t="str">
        <f ca="1">IFERROR(AVERAGE(OFFSET('20 %'!$E27,,(COLUMNS($E$6:E26)-1)*4,,4)),"")</f>
        <v/>
      </c>
      <c r="F26" s="58" t="str">
        <f ca="1">IFERROR(AVERAGE(OFFSET('20 %'!$E27,,(COLUMNS($E$6:F26)-1)*4,,4)),"")</f>
        <v/>
      </c>
      <c r="G26" s="58" t="str">
        <f ca="1">IFERROR(AVERAGE(OFFSET('20 %'!$E27,,(COLUMNS($E$6:G26)-1)*4,,4)),"")</f>
        <v/>
      </c>
      <c r="H26" s="58" t="str">
        <f ca="1">IFERROR(AVERAGE(OFFSET('20 %'!$E27,,(COLUMNS($E$6:H26)-1)*4,,4)),"")</f>
        <v/>
      </c>
      <c r="I26" s="58" t="str">
        <f ca="1">IFERROR(AVERAGE(OFFSET('20 %'!$E27,,(COLUMNS($E$6:I26)-1)*4,,4)),"")</f>
        <v/>
      </c>
      <c r="J26" s="58" t="str">
        <f ca="1">IFERROR(AVERAGE(OFFSET('20 %'!$E27,,(COLUMNS($E$6:J26)-1)*4,,4)),"")</f>
        <v/>
      </c>
      <c r="K26" s="58" t="str">
        <f ca="1">IFERROR(AVERAGE(OFFSET('20 %'!$E27,,(COLUMNS($E$6:K26)-1)*4,,4)),"")</f>
        <v/>
      </c>
      <c r="L26" s="58" t="str">
        <f ca="1">IFERROR(AVERAGE(OFFSET('20 %'!$E27,,(COLUMNS($E$6:L26)-1)*4,,4)),"")</f>
        <v/>
      </c>
      <c r="M26" s="58" t="str">
        <f ca="1">IFERROR(AVERAGE(OFFSET('20 %'!$E27,,(COLUMNS($E$6:M26)-1)*4,,4)),"")</f>
        <v/>
      </c>
      <c r="N26" s="58" t="str">
        <f ca="1">IFERROR(AVERAGE(OFFSET('20 %'!$E27,,(COLUMNS($E$6:N26)-1)*4,,4)),"")</f>
        <v/>
      </c>
      <c r="O26" s="58" t="str">
        <f ca="1">IFERROR(AVERAGE(OFFSET('20 %'!$E27,,(COLUMNS($E$6:O26)-1)*4,,4)),"")</f>
        <v/>
      </c>
      <c r="P26" s="58" t="str">
        <f ca="1">IFERROR(AVERAGE(OFFSET('20 %'!$E27,,(COLUMNS($E$6:P26)-1)*4,,4)),"")</f>
        <v/>
      </c>
      <c r="Q26" s="58" t="str">
        <f ca="1">IFERROR(AVERAGE(OFFSET('20 %'!$E27,,(COLUMNS($E$6:Q26)-1)*4,,4)),"")</f>
        <v/>
      </c>
      <c r="R26" s="58" t="str">
        <f ca="1">IFERROR(AVERAGE(OFFSET('20 %'!$E27,,(COLUMNS($E$6:R26)-1)*4,,4)),"")</f>
        <v/>
      </c>
      <c r="S26" s="58" t="str">
        <f ca="1">IFERROR(AVERAGE(OFFSET('20 %'!$E27,,(COLUMNS($E$6:S26)-1)*4,,4)),"")</f>
        <v/>
      </c>
      <c r="T26" s="58" t="str">
        <f ca="1">IFERROR(AVERAGE(OFFSET('20 %'!$E27,,(COLUMNS($E$6:T26)-1)*4,,4)),"")</f>
        <v/>
      </c>
      <c r="U26" s="58" t="str">
        <f ca="1">IFERROR(AVERAGE(OFFSET('20 %'!$E27,,(COLUMNS($E$6:U26)-1)*4,,4)),"")</f>
        <v/>
      </c>
      <c r="V26" s="58" t="str">
        <f ca="1">IFERROR(AVERAGE(OFFSET('20 %'!$E27,,(COLUMNS($E$6:V26)-1)*4,,4)),"")</f>
        <v/>
      </c>
      <c r="W26" s="58" t="str">
        <f ca="1">IFERROR(AVERAGE(OFFSET('20 %'!$E27,,(COLUMNS($E$6:W26)-1)*4,,4)),"")</f>
        <v/>
      </c>
      <c r="X26" s="58" t="str">
        <f ca="1">IFERROR(AVERAGE(OFFSET('20 %'!$E27,,(COLUMNS($E$6:X26)-1)*4,,4)),"")</f>
        <v/>
      </c>
      <c r="Y26" s="58" t="str">
        <f ca="1">IFERROR(AVERAGE(OFFSET('20 %'!$E27,,(COLUMNS($E$6:Y26)-1)*4,,4)),"")</f>
        <v/>
      </c>
      <c r="Z26" s="58" t="str">
        <f ca="1">IFERROR(AVERAGE(OFFSET('20 %'!$E27,,(COLUMNS($E$6:Z26)-1)*4,,4)),"")</f>
        <v/>
      </c>
      <c r="AA26" s="58" t="str">
        <f ca="1">IFERROR(AVERAGE(OFFSET('20 %'!$E27,,(COLUMNS($E$6:AA26)-1)*4,,4)),"")</f>
        <v/>
      </c>
      <c r="AB26" s="58" t="str">
        <f ca="1">IFERROR(AVERAGE(OFFSET('20 %'!$E27,,(COLUMNS($E$6:AB26)-1)*4,,4)),"")</f>
        <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
      </c>
      <c r="C27" s="46" t="str">
        <f>IF(ISBLANK('Nota de Estudiantes'!C28),"",'Nota de Estudiantes'!C28)</f>
        <v/>
      </c>
      <c r="D27" s="42" t="str">
        <f>IF(ISBLANK('Nota de Estudiantes'!D28),"",'Nota de Estudiantes'!D28)</f>
        <v/>
      </c>
      <c r="E27" s="58" t="str">
        <f ca="1">IFERROR(AVERAGE(OFFSET('20 %'!$E28,,(COLUMNS($E$6:E27)-1)*4,,4)),"")</f>
        <v/>
      </c>
      <c r="F27" s="58" t="str">
        <f ca="1">IFERROR(AVERAGE(OFFSET('20 %'!$E28,,(COLUMNS($E$6:F27)-1)*4,,4)),"")</f>
        <v/>
      </c>
      <c r="G27" s="58" t="str">
        <f ca="1">IFERROR(AVERAGE(OFFSET('20 %'!$E28,,(COLUMNS($E$6:G27)-1)*4,,4)),"")</f>
        <v/>
      </c>
      <c r="H27" s="58" t="str">
        <f ca="1">IFERROR(AVERAGE(OFFSET('20 %'!$E28,,(COLUMNS($E$6:H27)-1)*4,,4)),"")</f>
        <v/>
      </c>
      <c r="I27" s="58" t="str">
        <f ca="1">IFERROR(AVERAGE(OFFSET('20 %'!$E28,,(COLUMNS($E$6:I27)-1)*4,,4)),"")</f>
        <v/>
      </c>
      <c r="J27" s="58" t="str">
        <f ca="1">IFERROR(AVERAGE(OFFSET('20 %'!$E28,,(COLUMNS($E$6:J27)-1)*4,,4)),"")</f>
        <v/>
      </c>
      <c r="K27" s="58" t="str">
        <f ca="1">IFERROR(AVERAGE(OFFSET('20 %'!$E28,,(COLUMNS($E$6:K27)-1)*4,,4)),"")</f>
        <v/>
      </c>
      <c r="L27" s="58" t="str">
        <f ca="1">IFERROR(AVERAGE(OFFSET('20 %'!$E28,,(COLUMNS($E$6:L27)-1)*4,,4)),"")</f>
        <v/>
      </c>
      <c r="M27" s="58" t="str">
        <f ca="1">IFERROR(AVERAGE(OFFSET('20 %'!$E28,,(COLUMNS($E$6:M27)-1)*4,,4)),"")</f>
        <v/>
      </c>
      <c r="N27" s="58" t="str">
        <f ca="1">IFERROR(AVERAGE(OFFSET('20 %'!$E28,,(COLUMNS($E$6:N27)-1)*4,,4)),"")</f>
        <v/>
      </c>
      <c r="O27" s="58" t="str">
        <f ca="1">IFERROR(AVERAGE(OFFSET('20 %'!$E28,,(COLUMNS($E$6:O27)-1)*4,,4)),"")</f>
        <v/>
      </c>
      <c r="P27" s="58" t="str">
        <f ca="1">IFERROR(AVERAGE(OFFSET('20 %'!$E28,,(COLUMNS($E$6:P27)-1)*4,,4)),"")</f>
        <v/>
      </c>
      <c r="Q27" s="58" t="str">
        <f ca="1">IFERROR(AVERAGE(OFFSET('20 %'!$E28,,(COLUMNS($E$6:Q27)-1)*4,,4)),"")</f>
        <v/>
      </c>
      <c r="R27" s="58" t="str">
        <f ca="1">IFERROR(AVERAGE(OFFSET('20 %'!$E28,,(COLUMNS($E$6:R27)-1)*4,,4)),"")</f>
        <v/>
      </c>
      <c r="S27" s="58" t="str">
        <f ca="1">IFERROR(AVERAGE(OFFSET('20 %'!$E28,,(COLUMNS($E$6:S27)-1)*4,,4)),"")</f>
        <v/>
      </c>
      <c r="T27" s="58" t="str">
        <f ca="1">IFERROR(AVERAGE(OFFSET('20 %'!$E28,,(COLUMNS($E$6:T27)-1)*4,,4)),"")</f>
        <v/>
      </c>
      <c r="U27" s="58" t="str">
        <f ca="1">IFERROR(AVERAGE(OFFSET('20 %'!$E28,,(COLUMNS($E$6:U27)-1)*4,,4)),"")</f>
        <v/>
      </c>
      <c r="V27" s="58" t="str">
        <f ca="1">IFERROR(AVERAGE(OFFSET('20 %'!$E28,,(COLUMNS($E$6:V27)-1)*4,,4)),"")</f>
        <v/>
      </c>
      <c r="W27" s="58" t="str">
        <f ca="1">IFERROR(AVERAGE(OFFSET('20 %'!$E28,,(COLUMNS($E$6:W27)-1)*4,,4)),"")</f>
        <v/>
      </c>
      <c r="X27" s="58" t="str">
        <f ca="1">IFERROR(AVERAGE(OFFSET('20 %'!$E28,,(COLUMNS($E$6:X27)-1)*4,,4)),"")</f>
        <v/>
      </c>
      <c r="Y27" s="58" t="str">
        <f ca="1">IFERROR(AVERAGE(OFFSET('20 %'!$E28,,(COLUMNS($E$6:Y27)-1)*4,,4)),"")</f>
        <v/>
      </c>
      <c r="Z27" s="58" t="str">
        <f ca="1">IFERROR(AVERAGE(OFFSET('20 %'!$E28,,(COLUMNS($E$6:Z27)-1)*4,,4)),"")</f>
        <v/>
      </c>
      <c r="AA27" s="58" t="str">
        <f ca="1">IFERROR(AVERAGE(OFFSET('20 %'!$E28,,(COLUMNS($E$6:AA27)-1)*4,,4)),"")</f>
        <v/>
      </c>
      <c r="AB27" s="58" t="str">
        <f ca="1">IFERROR(AVERAGE(OFFSET('20 %'!$E28,,(COLUMNS($E$6:AB27)-1)*4,,4)),"")</f>
        <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
      </c>
      <c r="C28" s="46" t="str">
        <f>IF(ISBLANK('Nota de Estudiantes'!C29),"",'Nota de Estudiantes'!C29)</f>
        <v/>
      </c>
      <c r="D28" s="42" t="str">
        <f>IF(ISBLANK('Nota de Estudiantes'!D29),"",'Nota de Estudiantes'!D29)</f>
        <v/>
      </c>
      <c r="E28" s="58" t="str">
        <f ca="1">IFERROR(AVERAGE(OFFSET('20 %'!$E29,,(COLUMNS($E$6:E28)-1)*4,,4)),"")</f>
        <v/>
      </c>
      <c r="F28" s="58" t="str">
        <f ca="1">IFERROR(AVERAGE(OFFSET('20 %'!$E29,,(COLUMNS($E$6:F28)-1)*4,,4)),"")</f>
        <v/>
      </c>
      <c r="G28" s="58" t="str">
        <f ca="1">IFERROR(AVERAGE(OFFSET('20 %'!$E29,,(COLUMNS($E$6:G28)-1)*4,,4)),"")</f>
        <v/>
      </c>
      <c r="H28" s="58" t="str">
        <f ca="1">IFERROR(AVERAGE(OFFSET('20 %'!$E29,,(COLUMNS($E$6:H28)-1)*4,,4)),"")</f>
        <v/>
      </c>
      <c r="I28" s="58" t="str">
        <f ca="1">IFERROR(AVERAGE(OFFSET('20 %'!$E29,,(COLUMNS($E$6:I28)-1)*4,,4)),"")</f>
        <v/>
      </c>
      <c r="J28" s="58" t="str">
        <f ca="1">IFERROR(AVERAGE(OFFSET('20 %'!$E29,,(COLUMNS($E$6:J28)-1)*4,,4)),"")</f>
        <v/>
      </c>
      <c r="K28" s="58" t="str">
        <f ca="1">IFERROR(AVERAGE(OFFSET('20 %'!$E29,,(COLUMNS($E$6:K28)-1)*4,,4)),"")</f>
        <v/>
      </c>
      <c r="L28" s="58" t="str">
        <f ca="1">IFERROR(AVERAGE(OFFSET('20 %'!$E29,,(COLUMNS($E$6:L28)-1)*4,,4)),"")</f>
        <v/>
      </c>
      <c r="M28" s="58" t="str">
        <f ca="1">IFERROR(AVERAGE(OFFSET('20 %'!$E29,,(COLUMNS($E$6:M28)-1)*4,,4)),"")</f>
        <v/>
      </c>
      <c r="N28" s="58" t="str">
        <f ca="1">IFERROR(AVERAGE(OFFSET('20 %'!$E29,,(COLUMNS($E$6:N28)-1)*4,,4)),"")</f>
        <v/>
      </c>
      <c r="O28" s="58" t="str">
        <f ca="1">IFERROR(AVERAGE(OFFSET('20 %'!$E29,,(COLUMNS($E$6:O28)-1)*4,,4)),"")</f>
        <v/>
      </c>
      <c r="P28" s="58" t="str">
        <f ca="1">IFERROR(AVERAGE(OFFSET('20 %'!$E29,,(COLUMNS($E$6:P28)-1)*4,,4)),"")</f>
        <v/>
      </c>
      <c r="Q28" s="58" t="str">
        <f ca="1">IFERROR(AVERAGE(OFFSET('20 %'!$E29,,(COLUMNS($E$6:Q28)-1)*4,,4)),"")</f>
        <v/>
      </c>
      <c r="R28" s="58" t="str">
        <f ca="1">IFERROR(AVERAGE(OFFSET('20 %'!$E29,,(COLUMNS($E$6:R28)-1)*4,,4)),"")</f>
        <v/>
      </c>
      <c r="S28" s="58" t="str">
        <f ca="1">IFERROR(AVERAGE(OFFSET('20 %'!$E29,,(COLUMNS($E$6:S28)-1)*4,,4)),"")</f>
        <v/>
      </c>
      <c r="T28" s="58" t="str">
        <f ca="1">IFERROR(AVERAGE(OFFSET('20 %'!$E29,,(COLUMNS($E$6:T28)-1)*4,,4)),"")</f>
        <v/>
      </c>
      <c r="U28" s="58" t="str">
        <f ca="1">IFERROR(AVERAGE(OFFSET('20 %'!$E29,,(COLUMNS($E$6:U28)-1)*4,,4)),"")</f>
        <v/>
      </c>
      <c r="V28" s="58" t="str">
        <f ca="1">IFERROR(AVERAGE(OFFSET('20 %'!$E29,,(COLUMNS($E$6:V28)-1)*4,,4)),"")</f>
        <v/>
      </c>
      <c r="W28" s="58" t="str">
        <f ca="1">IFERROR(AVERAGE(OFFSET('20 %'!$E29,,(COLUMNS($E$6:W28)-1)*4,,4)),"")</f>
        <v/>
      </c>
      <c r="X28" s="58" t="str">
        <f ca="1">IFERROR(AVERAGE(OFFSET('20 %'!$E29,,(COLUMNS($E$6:X28)-1)*4,,4)),"")</f>
        <v/>
      </c>
      <c r="Y28" s="58" t="str">
        <f ca="1">IFERROR(AVERAGE(OFFSET('20 %'!$E29,,(COLUMNS($E$6:Y28)-1)*4,,4)),"")</f>
        <v/>
      </c>
      <c r="Z28" s="58" t="str">
        <f ca="1">IFERROR(AVERAGE(OFFSET('20 %'!$E29,,(COLUMNS($E$6:Z28)-1)*4,,4)),"")</f>
        <v/>
      </c>
      <c r="AA28" s="58" t="str">
        <f ca="1">IFERROR(AVERAGE(OFFSET('20 %'!$E29,,(COLUMNS($E$6:AA28)-1)*4,,4)),"")</f>
        <v/>
      </c>
      <c r="AB28" s="58" t="str">
        <f ca="1">IFERROR(AVERAGE(OFFSET('20 %'!$E29,,(COLUMNS($E$6:AB28)-1)*4,,4)),"")</f>
        <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
      </c>
      <c r="C29" s="46" t="str">
        <f>IF(ISBLANK('Nota de Estudiantes'!C30),"",'Nota de Estudiantes'!C30)</f>
        <v/>
      </c>
      <c r="D29" s="42" t="str">
        <f>IF(ISBLANK('Nota de Estudiantes'!D30),"",'Nota de Estudiantes'!D30)</f>
        <v/>
      </c>
      <c r="E29" s="58" t="str">
        <f ca="1">IFERROR(AVERAGE(OFFSET('20 %'!$E30,,(COLUMNS($E$6:E29)-1)*4,,4)),"")</f>
        <v/>
      </c>
      <c r="F29" s="58" t="str">
        <f ca="1">IFERROR(AVERAGE(OFFSET('20 %'!$E30,,(COLUMNS($E$6:F29)-1)*4,,4)),"")</f>
        <v/>
      </c>
      <c r="G29" s="58" t="str">
        <f ca="1">IFERROR(AVERAGE(OFFSET('20 %'!$E30,,(COLUMNS($E$6:G29)-1)*4,,4)),"")</f>
        <v/>
      </c>
      <c r="H29" s="58" t="str">
        <f ca="1">IFERROR(AVERAGE(OFFSET('20 %'!$E30,,(COLUMNS($E$6:H29)-1)*4,,4)),"")</f>
        <v/>
      </c>
      <c r="I29" s="58" t="str">
        <f ca="1">IFERROR(AVERAGE(OFFSET('20 %'!$E30,,(COLUMNS($E$6:I29)-1)*4,,4)),"")</f>
        <v/>
      </c>
      <c r="J29" s="58" t="str">
        <f ca="1">IFERROR(AVERAGE(OFFSET('20 %'!$E30,,(COLUMNS($E$6:J29)-1)*4,,4)),"")</f>
        <v/>
      </c>
      <c r="K29" s="58" t="str">
        <f ca="1">IFERROR(AVERAGE(OFFSET('20 %'!$E30,,(COLUMNS($E$6:K29)-1)*4,,4)),"")</f>
        <v/>
      </c>
      <c r="L29" s="58" t="str">
        <f ca="1">IFERROR(AVERAGE(OFFSET('20 %'!$E30,,(COLUMNS($E$6:L29)-1)*4,,4)),"")</f>
        <v/>
      </c>
      <c r="M29" s="58" t="str">
        <f ca="1">IFERROR(AVERAGE(OFFSET('20 %'!$E30,,(COLUMNS($E$6:M29)-1)*4,,4)),"")</f>
        <v/>
      </c>
      <c r="N29" s="58" t="str">
        <f ca="1">IFERROR(AVERAGE(OFFSET('20 %'!$E30,,(COLUMNS($E$6:N29)-1)*4,,4)),"")</f>
        <v/>
      </c>
      <c r="O29" s="58" t="str">
        <f ca="1">IFERROR(AVERAGE(OFFSET('20 %'!$E30,,(COLUMNS($E$6:O29)-1)*4,,4)),"")</f>
        <v/>
      </c>
      <c r="P29" s="58" t="str">
        <f ca="1">IFERROR(AVERAGE(OFFSET('20 %'!$E30,,(COLUMNS($E$6:P29)-1)*4,,4)),"")</f>
        <v/>
      </c>
      <c r="Q29" s="58" t="str">
        <f ca="1">IFERROR(AVERAGE(OFFSET('20 %'!$E30,,(COLUMNS($E$6:Q29)-1)*4,,4)),"")</f>
        <v/>
      </c>
      <c r="R29" s="58" t="str">
        <f ca="1">IFERROR(AVERAGE(OFFSET('20 %'!$E30,,(COLUMNS($E$6:R29)-1)*4,,4)),"")</f>
        <v/>
      </c>
      <c r="S29" s="58" t="str">
        <f ca="1">IFERROR(AVERAGE(OFFSET('20 %'!$E30,,(COLUMNS($E$6:S29)-1)*4,,4)),"")</f>
        <v/>
      </c>
      <c r="T29" s="58" t="str">
        <f ca="1">IFERROR(AVERAGE(OFFSET('20 %'!$E30,,(COLUMNS($E$6:T29)-1)*4,,4)),"")</f>
        <v/>
      </c>
      <c r="U29" s="58" t="str">
        <f ca="1">IFERROR(AVERAGE(OFFSET('20 %'!$E30,,(COLUMNS($E$6:U29)-1)*4,,4)),"")</f>
        <v/>
      </c>
      <c r="V29" s="58" t="str">
        <f ca="1">IFERROR(AVERAGE(OFFSET('20 %'!$E30,,(COLUMNS($E$6:V29)-1)*4,,4)),"")</f>
        <v/>
      </c>
      <c r="W29" s="58" t="str">
        <f ca="1">IFERROR(AVERAGE(OFFSET('20 %'!$E30,,(COLUMNS($E$6:W29)-1)*4,,4)),"")</f>
        <v/>
      </c>
      <c r="X29" s="58" t="str">
        <f ca="1">IFERROR(AVERAGE(OFFSET('20 %'!$E30,,(COLUMNS($E$6:X29)-1)*4,,4)),"")</f>
        <v/>
      </c>
      <c r="Y29" s="58" t="str">
        <f ca="1">IFERROR(AVERAGE(OFFSET('20 %'!$E30,,(COLUMNS($E$6:Y29)-1)*4,,4)),"")</f>
        <v/>
      </c>
      <c r="Z29" s="58" t="str">
        <f ca="1">IFERROR(AVERAGE(OFFSET('20 %'!$E30,,(COLUMNS($E$6:Z29)-1)*4,,4)),"")</f>
        <v/>
      </c>
      <c r="AA29" s="58" t="str">
        <f ca="1">IFERROR(AVERAGE(OFFSET('20 %'!$E30,,(COLUMNS($E$6:AA29)-1)*4,,4)),"")</f>
        <v/>
      </c>
      <c r="AB29" s="58" t="str">
        <f ca="1">IFERROR(AVERAGE(OFFSET('20 %'!$E30,,(COLUMNS($E$6:AB29)-1)*4,,4)),"")</f>
        <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qU9QgwcbQImUMXRykhkGfF6fpLT4XulDcVyFg2AiznEunfcugRDbYhSiTFH4CXNECIsAPNwQzJR8ztxFFKD7kQ==" saltValue="K0HOcDM7+hhqFpnbmBkPMQ==" spinCount="100000" sheet="1" objects="1" scenarios="1"/>
  <mergeCells count="56">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 ref="Y3:Y5"/>
    <mergeCell ref="Z3:Z5"/>
    <mergeCell ref="AH3:AH5"/>
    <mergeCell ref="AI3:AI5"/>
    <mergeCell ref="AJ3:AJ5"/>
    <mergeCell ref="AA3:AA5"/>
    <mergeCell ref="AB3:AB5"/>
    <mergeCell ref="AC3:AC5"/>
    <mergeCell ref="AD3:AD5"/>
    <mergeCell ref="AE3:AE5"/>
    <mergeCell ref="O3:O5"/>
    <mergeCell ref="P3:P5"/>
    <mergeCell ref="V3:V5"/>
    <mergeCell ref="W3:W5"/>
    <mergeCell ref="X3:X5"/>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AB2:AD2"/>
    <mergeCell ref="AE2:AG2"/>
    <mergeCell ref="AH2:AK2"/>
    <mergeCell ref="AL2:AN2"/>
    <mergeCell ref="E2:H2"/>
    <mergeCell ref="I2:M2"/>
    <mergeCell ref="N2:S2"/>
    <mergeCell ref="T2:W2"/>
    <mergeCell ref="X2:AA2"/>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0" t="s">
        <v>4</v>
      </c>
      <c r="C2" s="201"/>
      <c r="D2" s="268"/>
      <c r="E2" s="165" t="s">
        <v>216</v>
      </c>
      <c r="F2" s="165"/>
      <c r="G2" s="165"/>
      <c r="H2" s="165"/>
      <c r="I2" s="165" t="s">
        <v>217</v>
      </c>
      <c r="J2" s="165"/>
      <c r="K2" s="165"/>
      <c r="L2" s="165"/>
      <c r="M2" s="165"/>
      <c r="N2" s="165" t="s">
        <v>212</v>
      </c>
      <c r="O2" s="165"/>
      <c r="P2" s="165"/>
      <c r="Q2" s="165"/>
      <c r="R2" s="165"/>
      <c r="S2" s="165"/>
      <c r="T2" s="165" t="s">
        <v>213</v>
      </c>
      <c r="U2" s="165"/>
      <c r="V2" s="165"/>
      <c r="W2" s="165"/>
      <c r="X2" s="166" t="s">
        <v>214</v>
      </c>
      <c r="Y2" s="166"/>
      <c r="Z2" s="166"/>
      <c r="AA2" s="166"/>
      <c r="AB2" s="165" t="s">
        <v>218</v>
      </c>
      <c r="AC2" s="165"/>
      <c r="AD2" s="165"/>
      <c r="AE2" s="165" t="s">
        <v>219</v>
      </c>
      <c r="AF2" s="165"/>
      <c r="AG2" s="165"/>
      <c r="AH2" s="195" t="s">
        <v>220</v>
      </c>
      <c r="AI2" s="195"/>
      <c r="AJ2" s="195"/>
      <c r="AK2" s="195"/>
      <c r="AL2" s="196" t="s">
        <v>221</v>
      </c>
      <c r="AM2" s="196"/>
      <c r="AN2" s="196"/>
      <c r="AO2" s="154"/>
      <c r="AP2" s="195" t="s">
        <v>2</v>
      </c>
      <c r="AQ2" s="195"/>
      <c r="AR2" s="195"/>
      <c r="AS2" s="195"/>
    </row>
    <row r="3" spans="1:45" ht="156" customHeight="1" x14ac:dyDescent="0.25">
      <c r="B3" s="272" t="s">
        <v>5</v>
      </c>
      <c r="C3" s="273"/>
      <c r="D3" s="274"/>
      <c r="E3" s="48" t="str">
        <f>'Instrumentos de Evaluación'!AV5</f>
        <v>Identifica y formula problemas, analiza sus antecedentes y diagnostica su situación y estado.</v>
      </c>
      <c r="F3" s="48" t="str">
        <f>'Instrumentos de Evaluación'!AW5</f>
        <v xml:space="preserve">Propone y compara soluciones prácticas y realizables, y selecciona justificadamente la más adecuada. </v>
      </c>
      <c r="G3" s="48" t="str">
        <f>'Instrumentos de Evaluación'!AX5</f>
        <v>Desarrolla la solución aplicando correctamente los conceptos y métodos de las matemáticas y las ciencias.</v>
      </c>
      <c r="H3" s="48" t="str">
        <f>'Instrumentos de Evaluación'!AY5</f>
        <v xml:space="preserve">Usa los métodos, técnicas y herramientas de la Química básica y aplicada para el planteamiento, descripción y solución de problemas.    </v>
      </c>
      <c r="I3" s="48" t="str">
        <f>'Instrumentos de Evaluación'!AZ5</f>
        <v>Interpreta requerimientos y necesidades y los traduce en especificaciones de un proyecto de diseño de Química básica o aplicada.</v>
      </c>
      <c r="J3" s="48" t="str">
        <f>'Instrumentos de Evaluación'!BA5</f>
        <v>Analiza información técnica/científica identificando las contribuciones relevantes aplicables al problema de diseño.</v>
      </c>
      <c r="K3" s="48" t="str">
        <f>'Instrumentos de Evaluación'!BB5</f>
        <v>Propone alternativas de solución, y selecciona la más adecuada con criterios de sostenibilidad y racionalidad técnica y económica.</v>
      </c>
      <c r="L3" s="48" t="str">
        <f>'Instrumentos de Evaluación'!BC5</f>
        <v>Desarrolla la solución haciendo uso de los métodos, técnicas, normas y estándares apropiados.</v>
      </c>
      <c r="M3" s="48" t="str">
        <f>'Instrumentos de Evaluación'!BD5</f>
        <v>Presenta y describe la solución en forma simbólica y gráfica a través de diagramas, mapas, planos, simulaciones virtuales.</v>
      </c>
      <c r="N3" s="48" t="str">
        <f>'Instrumentos de Evaluación'!BE5</f>
        <v>Aplica el método científico para el desarrollo de experimentos y proyectos de investigación.</v>
      </c>
      <c r="O3" s="48" t="str">
        <f>'Instrumentos de Evaluación'!BF5</f>
        <v>Determina los objetivos y restricciones del experimento o prueba a realizar.</v>
      </c>
      <c r="P3" s="48" t="str">
        <f>'Instrumentos de Evaluación'!BG5</f>
        <v>Opera y usa equipos, instrumentos y software requeridos para la práctica de la Química.</v>
      </c>
      <c r="Q3" s="48" t="str">
        <f>'Instrumentos de Evaluación'!BH5</f>
        <v>Analiza, interpreta y procesa datos y resultados utilizando conceptos, métodos estadísticos y criterios adecuados.</v>
      </c>
      <c r="R3" s="48" t="str">
        <f>'Instrumentos de Evaluación'!BI5</f>
        <v>Toma en consideración medidas de seguridad en el experimento o prueba a realizar.</v>
      </c>
      <c r="S3" s="48" t="str">
        <f>'Instrumentos de Evaluación'!BJ5</f>
        <v xml:space="preserve">Formula conclusiones lógicas y coherentes con criterio científico, y valida las hipótesis planteadas. </v>
      </c>
      <c r="T3" s="48" t="str">
        <f>'Instrumentos de Evaluación'!BK5</f>
        <v>Expresa sus ideas de forma clara y concisa utilizando el soporte tecnológico adecuado.</v>
      </c>
      <c r="U3" s="48" t="str">
        <f>'Instrumentos de Evaluación'!BL5</f>
        <v>Elabora documentación técnica clara y precisa usando normas, simbología y terminología propios del campo de aplicación.</v>
      </c>
      <c r="V3" s="48" t="str">
        <f>'Instrumentos de Evaluación'!BM5</f>
        <v>Adecúa su discurso según el tipo de audiencia para lograr el entendimiento y la interpretación esperados.</v>
      </c>
      <c r="W3" s="48" t="str">
        <f>'Instrumentos de Evaluación'!BN5</f>
        <v>Comprende textos técnicos en inglés.</v>
      </c>
      <c r="X3" s="48" t="str">
        <f>'Instrumentos de Evaluación'!BO5</f>
        <v>Anticipa las implicaciones de sus decisiones y los resultados de sus acciones y proyectos tomando en consideración el interés común y el beneficio social.</v>
      </c>
      <c r="Y3" s="48" t="str">
        <f>'Instrumentos de Evaluación'!BP5</f>
        <v>Valora el cumplimiento puntual y responsable de sus obligaciones personales y profesionales.</v>
      </c>
      <c r="Z3" s="48" t="str">
        <f>'Instrumentos de Evaluación'!BQ5</f>
        <v>Respeta la propiedad intelectual y reconoce la autoría de trabajos y proyectos de otras personas.</v>
      </c>
      <c r="AA3" s="48" t="str">
        <f>'Instrumentos de Evaluación'!BR5</f>
        <v>Conoce y actúa de acuerdo con el código de ética de una institución reconocida en el campo de la Química.</v>
      </c>
      <c r="AB3" s="48" t="str">
        <f>'Instrumentos de Evaluación'!BS5</f>
        <v>Reconoce el impacto de la Química en el progreso de la sociedad y el bienestar de las personas.</v>
      </c>
      <c r="AC3" s="48" t="str">
        <f>'Instrumentos de Evaluación'!BT5</f>
        <v>Valora la importancia de la Química en la creación e innovación del conocimiento, y su impacto en la economía y el desarrollo sostenible.</v>
      </c>
      <c r="AD3" s="48" t="str">
        <f>'Instrumentos de Evaluación'!BU5</f>
        <v>Comprende el papel de la Química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5" t="s">
        <v>32</v>
      </c>
      <c r="C4" s="276"/>
      <c r="E4" s="269" t="s">
        <v>36</v>
      </c>
      <c r="F4" s="270"/>
      <c r="G4" s="270"/>
      <c r="H4" s="270"/>
      <c r="I4" s="270"/>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1"/>
    </row>
    <row r="5" spans="1:45" x14ac:dyDescent="0.25">
      <c r="A5" s="277">
        <f>'Rango de Calificación'!A9</f>
        <v>0.7</v>
      </c>
      <c r="B5" s="277"/>
      <c r="C5" s="49">
        <f>'Rango de Calificación'!B9</f>
        <v>1</v>
      </c>
      <c r="D5" s="50">
        <f>'Rango de Calificación'!C9</f>
        <v>5</v>
      </c>
      <c r="E5" s="32">
        <f ca="1">COUNTIFS(Avg!E$6:E$98,("&gt;="&amp;$A5),Avg!E$6:E$98,("&lt;="&amp;$C5))</f>
        <v>0</v>
      </c>
      <c r="F5" s="32">
        <f ca="1">COUNTIFS(Avg!F$6:F$98,("&gt;="&amp;$A5),Avg!F$6:F$98,("&lt;="&amp;$C5))</f>
        <v>0</v>
      </c>
      <c r="G5" s="32">
        <f ca="1">COUNTIFS(Avg!G$6:G$98,("&gt;="&amp;$A5),Avg!G$6:G$98,("&lt;="&amp;$C5))</f>
        <v>0</v>
      </c>
      <c r="H5" s="32">
        <f ca="1">COUNTIFS(Avg!H$6:H$98,("&gt;="&amp;$A5),Avg!H$6:H$98,("&lt;="&amp;$C5))</f>
        <v>0</v>
      </c>
      <c r="I5" s="32">
        <f ca="1">COUNTIFS(Avg!I$6:I$98,("&gt;="&amp;$A5),Avg!I$6:I$98,("&lt;="&amp;$C5))</f>
        <v>0</v>
      </c>
      <c r="J5" s="32">
        <f ca="1">COUNTIFS(Avg!J$6:J$98,("&gt;="&amp;$A5),Avg!J$6:J$98,("&lt;="&amp;$C5))</f>
        <v>0</v>
      </c>
      <c r="K5" s="32">
        <f ca="1">COUNTIFS(Avg!K$6:K$98,("&gt;="&amp;$A5),Avg!K$6:K$98,("&lt;="&amp;$C5))</f>
        <v>0</v>
      </c>
      <c r="L5" s="32">
        <f ca="1">COUNTIFS(Avg!L$6:L$98,("&gt;="&amp;$A5),Avg!L$6:L$98,("&lt;="&amp;$C5))</f>
        <v>0</v>
      </c>
      <c r="M5" s="32">
        <f ca="1">COUNTIFS(Avg!M$6:M$98,("&gt;="&amp;$A5),Avg!M$6:M$98,("&lt;="&amp;$C5))</f>
        <v>0</v>
      </c>
      <c r="N5" s="32">
        <f ca="1">COUNTIFS(Avg!N$6:N$98,("&gt;="&amp;$A5),Avg!N$6:N$98,("&lt;="&amp;$C5))</f>
        <v>0</v>
      </c>
      <c r="O5" s="32">
        <f ca="1">COUNTIFS(Avg!O$6:O$98,("&gt;="&amp;$A5),Avg!O$6:O$98,("&lt;="&amp;$C5))</f>
        <v>0</v>
      </c>
      <c r="P5" s="32">
        <f ca="1">COUNTIFS(Avg!P$6:P$98,("&gt;="&amp;$A5),Avg!P$6:P$98,("&lt;="&amp;$C5))</f>
        <v>0</v>
      </c>
      <c r="Q5" s="32">
        <f ca="1">COUNTIFS(Avg!Q$6:Q$98,("&gt;="&amp;$A5),Avg!Q$6:Q$98,("&lt;="&amp;$C5))</f>
        <v>0</v>
      </c>
      <c r="R5" s="32">
        <f ca="1">COUNTIFS(Avg!R$6:R$98,("&gt;="&amp;$A5),Avg!R$6:R$98,("&lt;="&amp;$C5))</f>
        <v>0</v>
      </c>
      <c r="S5" s="32">
        <f ca="1">COUNTIFS(Avg!S$6:S$98,("&gt;="&amp;$A5),Avg!S$6:S$98,("&lt;="&amp;$C5))</f>
        <v>0</v>
      </c>
      <c r="T5" s="32">
        <f ca="1">COUNTIFS(Avg!T$6:T$98,("&gt;="&amp;$A5),Avg!T$6:T$98,("&lt;="&amp;$C5))</f>
        <v>0</v>
      </c>
      <c r="U5" s="32">
        <f ca="1">COUNTIFS(Avg!U$6:U$98,("&gt;="&amp;$A5),Avg!U$6:U$98,("&lt;="&amp;$C5))</f>
        <v>0</v>
      </c>
      <c r="V5" s="32">
        <f ca="1">COUNTIFS(Avg!V$6:V$98,("&gt;="&amp;$A5),Avg!V$6:V$98,("&lt;="&amp;$C5))</f>
        <v>0</v>
      </c>
      <c r="W5" s="32">
        <f ca="1">COUNTIFS(Avg!W$6:W$98,("&gt;="&amp;$A5),Avg!W$6:W$98,("&lt;="&amp;$C5))</f>
        <v>0</v>
      </c>
      <c r="X5" s="32">
        <f ca="1">COUNTIFS(Avg!X$6:X$98,("&gt;="&amp;$A5),Avg!X$6:X$98,("&lt;="&amp;$C5))</f>
        <v>0</v>
      </c>
      <c r="Y5" s="32">
        <f ca="1">COUNTIFS(Avg!Y$6:Y$98,("&gt;="&amp;$A5),Avg!Y$6:Y$98,("&lt;="&amp;$C5))</f>
        <v>0</v>
      </c>
      <c r="Z5" s="32">
        <f ca="1">COUNTIFS(Avg!Z$6:Z$98,("&gt;="&amp;$A5),Avg!Z$6:Z$98,("&lt;="&amp;$C5))</f>
        <v>0</v>
      </c>
      <c r="AA5" s="32">
        <f ca="1">COUNTIFS(Avg!AA$6:AA$98,("&gt;="&amp;$A5),Avg!AA$6:AA$98,("&lt;="&amp;$C5))</f>
        <v>0</v>
      </c>
      <c r="AB5" s="32">
        <f ca="1">COUNTIFS(Avg!AB$6:AB$98,("&gt;="&amp;$A5),Avg!AB$6:AB$98,("&lt;="&amp;$C5))</f>
        <v>0</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7">
        <f>'Rango de Calificación'!A10</f>
        <v>0.55000000000000004</v>
      </c>
      <c r="B6" s="277"/>
      <c r="C6" s="49">
        <f>'Rango de Calificación'!B10</f>
        <v>0.69899999999999995</v>
      </c>
      <c r="D6" s="50">
        <f>'Rango de Calificación'!C10</f>
        <v>4</v>
      </c>
      <c r="E6" s="32">
        <f ca="1">COUNTIFS(Avg!E$6:E$98,("&gt;="&amp;$A6),Avg!E$6:E$98,("&lt;="&amp;$C6))</f>
        <v>0</v>
      </c>
      <c r="F6" s="32">
        <f ca="1">COUNTIFS(Avg!F$6:F$98,("&gt;="&amp;$A6),Avg!F$6:F$98,("&lt;="&amp;$C6))</f>
        <v>0</v>
      </c>
      <c r="G6" s="32">
        <f ca="1">COUNTIFS(Avg!G$6:G$98,("&gt;="&amp;$A6),Avg!G$6:G$98,("&lt;="&amp;$C6))</f>
        <v>0</v>
      </c>
      <c r="H6" s="32">
        <f ca="1">COUNTIFS(Avg!H$6:H$98,("&gt;="&amp;$A6),Avg!H$6:H$98,("&lt;="&amp;$C6))</f>
        <v>0</v>
      </c>
      <c r="I6" s="32">
        <f ca="1">COUNTIFS(Avg!I$6:I$98,("&gt;="&amp;$A6),Avg!I$6:I$98,("&lt;="&amp;$C6))</f>
        <v>0</v>
      </c>
      <c r="J6" s="32">
        <f ca="1">COUNTIFS(Avg!J$6:J$98,("&gt;="&amp;$A6),Avg!J$6:J$98,("&lt;="&amp;$C6))</f>
        <v>0</v>
      </c>
      <c r="K6" s="32">
        <f ca="1">COUNTIFS(Avg!K$6:K$98,("&gt;="&amp;$A6),Avg!K$6:K$98,("&lt;="&amp;$C6))</f>
        <v>0</v>
      </c>
      <c r="L6" s="32">
        <f ca="1">COUNTIFS(Avg!L$6:L$98,("&gt;="&amp;$A6),Avg!L$6:L$98,("&lt;="&amp;$C6))</f>
        <v>0</v>
      </c>
      <c r="M6" s="32">
        <f ca="1">COUNTIFS(Avg!M$6:M$98,("&gt;="&amp;$A6),Avg!M$6:M$98,("&lt;="&amp;$C6))</f>
        <v>0</v>
      </c>
      <c r="N6" s="32">
        <f ca="1">COUNTIFS(Avg!N$6:N$98,("&gt;="&amp;$A6),Avg!N$6:N$98,("&lt;="&amp;$C6))</f>
        <v>0</v>
      </c>
      <c r="O6" s="32">
        <f ca="1">COUNTIFS(Avg!O$6:O$98,("&gt;="&amp;$A6),Avg!O$6:O$98,("&lt;="&amp;$C6))</f>
        <v>0</v>
      </c>
      <c r="P6" s="32">
        <f ca="1">COUNTIFS(Avg!P$6:P$98,("&gt;="&amp;$A6),Avg!P$6:P$98,("&lt;="&amp;$C6))</f>
        <v>0</v>
      </c>
      <c r="Q6" s="32">
        <f ca="1">COUNTIFS(Avg!Q$6:Q$98,("&gt;="&amp;$A6),Avg!Q$6:Q$98,("&lt;="&amp;$C6))</f>
        <v>0</v>
      </c>
      <c r="R6" s="32">
        <f ca="1">COUNTIFS(Avg!R$6:R$98,("&gt;="&amp;$A6),Avg!R$6:R$98,("&lt;="&amp;$C6))</f>
        <v>0</v>
      </c>
      <c r="S6" s="32">
        <f ca="1">COUNTIFS(Avg!S$6:S$98,("&gt;="&amp;$A6),Avg!S$6:S$98,("&lt;="&amp;$C6))</f>
        <v>0</v>
      </c>
      <c r="T6" s="32">
        <f ca="1">COUNTIFS(Avg!T$6:T$98,("&gt;="&amp;$A6),Avg!T$6:T$98,("&lt;="&amp;$C6))</f>
        <v>0</v>
      </c>
      <c r="U6" s="32">
        <f ca="1">COUNTIFS(Avg!U$6:U$98,("&gt;="&amp;$A6),Avg!U$6:U$98,("&lt;="&amp;$C6))</f>
        <v>0</v>
      </c>
      <c r="V6" s="32">
        <f ca="1">COUNTIFS(Avg!V$6:V$98,("&gt;="&amp;$A6),Avg!V$6:V$98,("&lt;="&amp;$C6))</f>
        <v>0</v>
      </c>
      <c r="W6" s="32">
        <f ca="1">COUNTIFS(Avg!W$6:W$98,("&gt;="&amp;$A6),Avg!W$6:W$98,("&lt;="&amp;$C6))</f>
        <v>0</v>
      </c>
      <c r="X6" s="32">
        <f ca="1">COUNTIFS(Avg!X$6:X$98,("&gt;="&amp;$A6),Avg!X$6:X$98,("&lt;="&amp;$C6))</f>
        <v>0</v>
      </c>
      <c r="Y6" s="32">
        <f ca="1">COUNTIFS(Avg!Y$6:Y$98,("&gt;="&amp;$A6),Avg!Y$6:Y$98,("&lt;="&amp;$C6))</f>
        <v>0</v>
      </c>
      <c r="Z6" s="32">
        <f ca="1">COUNTIFS(Avg!Z$6:Z$98,("&gt;="&amp;$A6),Avg!Z$6:Z$98,("&lt;="&amp;$C6))</f>
        <v>0</v>
      </c>
      <c r="AA6" s="32">
        <f ca="1">COUNTIFS(Avg!AA$6:AA$98,("&gt;="&amp;$A6),Avg!AA$6:AA$98,("&lt;="&amp;$C6))</f>
        <v>0</v>
      </c>
      <c r="AB6" s="32">
        <f ca="1">COUNTIFS(Avg!AB$6:AB$98,("&gt;="&amp;$A6),Avg!AB$6:AB$98,("&lt;="&amp;$C6))</f>
        <v>0</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7">
        <f>'Rango de Calificación'!A11</f>
        <v>0.5</v>
      </c>
      <c r="B7" s="277"/>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0</v>
      </c>
      <c r="H7" s="32">
        <f ca="1">COUNTIFS(Avg!H$6:H$98,("&gt;="&amp;$A7),Avg!H$6:H$98,("&lt;="&amp;$C7))</f>
        <v>0</v>
      </c>
      <c r="I7" s="32">
        <f ca="1">COUNTIFS(Avg!I$6:I$98,("&gt;="&amp;$A7),Avg!I$6:I$98,("&lt;="&amp;$C7))</f>
        <v>0</v>
      </c>
      <c r="J7" s="32">
        <f ca="1">COUNTIFS(Avg!J$6:J$98,("&gt;="&amp;$A7),Avg!J$6:J$98,("&lt;="&amp;$C7))</f>
        <v>0</v>
      </c>
      <c r="K7" s="32">
        <f ca="1">COUNTIFS(Avg!K$6:K$98,("&gt;="&amp;$A7),Avg!K$6:K$98,("&lt;="&amp;$C7))</f>
        <v>0</v>
      </c>
      <c r="L7" s="32">
        <f ca="1">COUNTIFS(Avg!L$6:L$98,("&gt;="&amp;$A7),Avg!L$6:L$98,("&lt;="&amp;$C7))</f>
        <v>0</v>
      </c>
      <c r="M7" s="32">
        <f ca="1">COUNTIFS(Avg!M$6:M$98,("&gt;="&amp;$A7),Avg!M$6:M$98,("&lt;="&amp;$C7))</f>
        <v>0</v>
      </c>
      <c r="N7" s="32">
        <f ca="1">COUNTIFS(Avg!N$6:N$98,("&gt;="&amp;$A7),Avg!N$6:N$98,("&lt;="&amp;$C7))</f>
        <v>0</v>
      </c>
      <c r="O7" s="32">
        <f ca="1">COUNTIFS(Avg!O$6:O$98,("&gt;="&amp;$A7),Avg!O$6:O$98,("&lt;="&amp;$C7))</f>
        <v>0</v>
      </c>
      <c r="P7" s="32">
        <f ca="1">COUNTIFS(Avg!P$6:P$98,("&gt;="&amp;$A7),Avg!P$6:P$98,("&lt;="&amp;$C7))</f>
        <v>0</v>
      </c>
      <c r="Q7" s="32">
        <f ca="1">COUNTIFS(Avg!Q$6:Q$98,("&gt;="&amp;$A7),Avg!Q$6:Q$98,("&lt;="&amp;$C7))</f>
        <v>0</v>
      </c>
      <c r="R7" s="32">
        <f ca="1">COUNTIFS(Avg!R$6:R$98,("&gt;="&amp;$A7),Avg!R$6:R$98,("&lt;="&amp;$C7))</f>
        <v>0</v>
      </c>
      <c r="S7" s="32">
        <f ca="1">COUNTIFS(Avg!S$6:S$98,("&gt;="&amp;$A7),Avg!S$6:S$98,("&lt;="&amp;$C7))</f>
        <v>0</v>
      </c>
      <c r="T7" s="32">
        <f ca="1">COUNTIFS(Avg!T$6:T$98,("&gt;="&amp;$A7),Avg!T$6:T$98,("&lt;="&amp;$C7))</f>
        <v>0</v>
      </c>
      <c r="U7" s="32">
        <f ca="1">COUNTIFS(Avg!U$6:U$98,("&gt;="&amp;$A7),Avg!U$6:U$98,("&lt;="&amp;$C7))</f>
        <v>0</v>
      </c>
      <c r="V7" s="32">
        <f ca="1">COUNTIFS(Avg!V$6:V$98,("&gt;="&amp;$A7),Avg!V$6:V$98,("&lt;="&amp;$C7))</f>
        <v>0</v>
      </c>
      <c r="W7" s="32">
        <f ca="1">COUNTIFS(Avg!W$6:W$98,("&gt;="&amp;$A7),Avg!W$6:W$98,("&lt;="&amp;$C7))</f>
        <v>0</v>
      </c>
      <c r="X7" s="32">
        <f ca="1">COUNTIFS(Avg!X$6:X$98,("&gt;="&amp;$A7),Avg!X$6:X$98,("&lt;="&amp;$C7))</f>
        <v>0</v>
      </c>
      <c r="Y7" s="32">
        <f ca="1">COUNTIFS(Avg!Y$6:Y$98,("&gt;="&amp;$A7),Avg!Y$6:Y$98,("&lt;="&amp;$C7))</f>
        <v>0</v>
      </c>
      <c r="Z7" s="32">
        <f ca="1">COUNTIFS(Avg!Z$6:Z$98,("&gt;="&amp;$A7),Avg!Z$6:Z$98,("&lt;="&amp;$C7))</f>
        <v>0</v>
      </c>
      <c r="AA7" s="32">
        <f ca="1">COUNTIFS(Avg!AA$6:AA$98,("&gt;="&amp;$A7),Avg!AA$6:AA$98,("&lt;="&amp;$C7))</f>
        <v>0</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7">
        <f>'Rango de Calificación'!A12</f>
        <v>0.35</v>
      </c>
      <c r="B8" s="277"/>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0</v>
      </c>
      <c r="L8" s="32">
        <f ca="1">COUNTIFS(Avg!L$6:L$98,("&gt;="&amp;$A8),Avg!L$6:L$98,("&lt;="&amp;$C8))</f>
        <v>0</v>
      </c>
      <c r="M8" s="32">
        <f ca="1">COUNTIFS(Avg!M$6:M$98,("&gt;="&amp;$A8),Avg!M$6:M$98,("&lt;="&amp;$C8))</f>
        <v>0</v>
      </c>
      <c r="N8" s="32">
        <f ca="1">COUNTIFS(Avg!N$6:N$98,("&gt;="&amp;$A8),Avg!N$6:N$98,("&lt;="&amp;$C8))</f>
        <v>0</v>
      </c>
      <c r="O8" s="32">
        <f ca="1">COUNTIFS(Avg!O$6:O$98,("&gt;="&amp;$A8),Avg!O$6:O$98,("&lt;="&amp;$C8))</f>
        <v>0</v>
      </c>
      <c r="P8" s="32">
        <f ca="1">COUNTIFS(Avg!P$6:P$98,("&gt;="&amp;$A8),Avg!P$6:P$98,("&lt;="&amp;$C8))</f>
        <v>0</v>
      </c>
      <c r="Q8" s="32">
        <f ca="1">COUNTIFS(Avg!Q$6:Q$98,("&gt;="&amp;$A8),Avg!Q$6:Q$98,("&lt;="&amp;$C8))</f>
        <v>0</v>
      </c>
      <c r="R8" s="32">
        <f ca="1">COUNTIFS(Avg!R$6:R$98,("&gt;="&amp;$A8),Avg!R$6:R$98,("&lt;="&amp;$C8))</f>
        <v>0</v>
      </c>
      <c r="S8" s="32">
        <f ca="1">COUNTIFS(Avg!S$6:S$98,("&gt;="&amp;$A8),Avg!S$6:S$98,("&lt;="&amp;$C8))</f>
        <v>0</v>
      </c>
      <c r="T8" s="32">
        <f ca="1">COUNTIFS(Avg!T$6:T$98,("&gt;="&amp;$A8),Avg!T$6:T$98,("&lt;="&amp;$C8))</f>
        <v>0</v>
      </c>
      <c r="U8" s="32">
        <f ca="1">COUNTIFS(Avg!U$6:U$98,("&gt;="&amp;$A8),Avg!U$6:U$98,("&lt;="&amp;$C8))</f>
        <v>0</v>
      </c>
      <c r="V8" s="32">
        <f ca="1">COUNTIFS(Avg!V$6:V$98,("&gt;="&amp;$A8),Avg!V$6:V$98,("&lt;="&amp;$C8))</f>
        <v>0</v>
      </c>
      <c r="W8" s="32">
        <f ca="1">COUNTIFS(Avg!W$6:W$98,("&gt;="&amp;$A8),Avg!W$6:W$98,("&lt;="&amp;$C8))</f>
        <v>0</v>
      </c>
      <c r="X8" s="32">
        <f ca="1">COUNTIFS(Avg!X$6:X$98,("&gt;="&amp;$A8),Avg!X$6:X$98,("&lt;="&amp;$C8))</f>
        <v>0</v>
      </c>
      <c r="Y8" s="32">
        <f ca="1">COUNTIFS(Avg!Y$6:Y$98,("&gt;="&amp;$A8),Avg!Y$6:Y$98,("&lt;="&amp;$C8))</f>
        <v>0</v>
      </c>
      <c r="Z8" s="32">
        <f ca="1">COUNTIFS(Avg!Z$6:Z$98,("&gt;="&amp;$A8),Avg!Z$6:Z$98,("&lt;="&amp;$C8))</f>
        <v>0</v>
      </c>
      <c r="AA8" s="32">
        <f ca="1">COUNTIFS(Avg!AA$6:AA$98,("&gt;="&amp;$A8),Avg!AA$6:AA$98,("&lt;="&amp;$C8))</f>
        <v>0</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7">
        <f>'Rango de Calificación'!A13</f>
        <v>0</v>
      </c>
      <c r="B9" s="277"/>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7"/>
      <c r="B10" s="277"/>
      <c r="C10" s="49"/>
      <c r="D10" s="50">
        <f>D5</f>
        <v>5</v>
      </c>
      <c r="E10" s="32" t="str">
        <f ca="1">IF(SUM(E$5:E$9)&lt;&gt;0,E5,"")</f>
        <v/>
      </c>
      <c r="F10" s="32" t="str">
        <f t="shared" ref="F10:AS14" ca="1" si="0">IF(SUM(F$5:F$9)&lt;&gt;0,F5,"")</f>
        <v/>
      </c>
      <c r="G10" s="32" t="str">
        <f t="shared" ca="1" si="0"/>
        <v/>
      </c>
      <c r="H10" s="32" t="str">
        <f t="shared" ca="1" si="0"/>
        <v/>
      </c>
      <c r="I10" s="32" t="str">
        <f t="shared" ca="1" si="0"/>
        <v/>
      </c>
      <c r="J10" s="32" t="str">
        <f t="shared" ca="1" si="0"/>
        <v/>
      </c>
      <c r="K10" s="32" t="str">
        <f t="shared" ca="1" si="0"/>
        <v/>
      </c>
      <c r="L10" s="32" t="str">
        <f t="shared" ca="1" si="0"/>
        <v/>
      </c>
      <c r="M10" s="32" t="str">
        <f t="shared" ca="1" si="0"/>
        <v/>
      </c>
      <c r="N10" s="32" t="str">
        <f t="shared" ca="1" si="0"/>
        <v/>
      </c>
      <c r="O10" s="32" t="str">
        <f t="shared" ca="1" si="0"/>
        <v/>
      </c>
      <c r="P10" s="32" t="str">
        <f t="shared" ca="1" si="0"/>
        <v/>
      </c>
      <c r="Q10" s="32" t="str">
        <f t="shared" ref="Q10:U14" ca="1" si="1">IF(SUM(Q$5:Q$9)&lt;&gt;0,Q5,"")</f>
        <v/>
      </c>
      <c r="R10" s="32" t="str">
        <f t="shared" ca="1" si="1"/>
        <v/>
      </c>
      <c r="S10" s="32" t="str">
        <f t="shared" ca="1" si="1"/>
        <v/>
      </c>
      <c r="T10" s="32" t="str">
        <f t="shared" ca="1" si="1"/>
        <v/>
      </c>
      <c r="U10" s="32" t="str">
        <f t="shared" ca="1" si="1"/>
        <v/>
      </c>
      <c r="V10" s="32" t="str">
        <f t="shared" ca="1" si="0"/>
        <v/>
      </c>
      <c r="W10" s="32" t="str">
        <f t="shared" ca="1" si="0"/>
        <v/>
      </c>
      <c r="X10" s="32" t="str">
        <f t="shared" ca="1" si="0"/>
        <v/>
      </c>
      <c r="Y10" s="32" t="str">
        <f t="shared" ca="1" si="0"/>
        <v/>
      </c>
      <c r="Z10" s="32" t="str">
        <f t="shared" ca="1" si="0"/>
        <v/>
      </c>
      <c r="AA10" s="32" t="str">
        <f t="shared" ca="1" si="0"/>
        <v/>
      </c>
      <c r="AB10" s="32" t="str">
        <f t="shared" ca="1" si="0"/>
        <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7"/>
      <c r="B11" s="277"/>
      <c r="C11" s="49"/>
      <c r="D11" s="50">
        <f t="shared" ref="D11:D14" si="2">D6</f>
        <v>4</v>
      </c>
      <c r="E11" s="32" t="str">
        <f t="shared" ref="E11:Y14" ca="1" si="3">IF(SUM(E$5:E$9)&lt;&gt;0,E6,"")</f>
        <v/>
      </c>
      <c r="F11" s="32" t="str">
        <f t="shared" ca="1" si="3"/>
        <v/>
      </c>
      <c r="G11" s="32" t="str">
        <f t="shared" ca="1" si="3"/>
        <v/>
      </c>
      <c r="H11" s="32" t="str">
        <f t="shared" ca="1" si="3"/>
        <v/>
      </c>
      <c r="I11" s="32" t="str">
        <f t="shared" ca="1" si="3"/>
        <v/>
      </c>
      <c r="J11" s="32" t="str">
        <f t="shared" ca="1" si="3"/>
        <v/>
      </c>
      <c r="K11" s="32" t="str">
        <f t="shared" ca="1" si="3"/>
        <v/>
      </c>
      <c r="L11" s="32" t="str">
        <f t="shared" ca="1" si="3"/>
        <v/>
      </c>
      <c r="M11" s="32" t="str">
        <f t="shared" ca="1" si="3"/>
        <v/>
      </c>
      <c r="N11" s="32" t="str">
        <f t="shared" ca="1" si="3"/>
        <v/>
      </c>
      <c r="O11" s="32" t="str">
        <f t="shared" ca="1" si="3"/>
        <v/>
      </c>
      <c r="P11" s="32" t="str">
        <f t="shared" ca="1" si="3"/>
        <v/>
      </c>
      <c r="Q11" s="32" t="str">
        <f t="shared" ca="1" si="1"/>
        <v/>
      </c>
      <c r="R11" s="32" t="str">
        <f t="shared" ca="1" si="1"/>
        <v/>
      </c>
      <c r="S11" s="32" t="str">
        <f t="shared" ca="1" si="1"/>
        <v/>
      </c>
      <c r="T11" s="32" t="str">
        <f t="shared" ca="1" si="1"/>
        <v/>
      </c>
      <c r="U11" s="32" t="str">
        <f t="shared" ca="1" si="1"/>
        <v/>
      </c>
      <c r="V11" s="32" t="str">
        <f t="shared" ca="1" si="3"/>
        <v/>
      </c>
      <c r="W11" s="32" t="str">
        <f t="shared" ca="1" si="3"/>
        <v/>
      </c>
      <c r="X11" s="32" t="str">
        <f t="shared" ca="1" si="3"/>
        <v/>
      </c>
      <c r="Y11" s="32" t="str">
        <f t="shared" ca="1" si="3"/>
        <v/>
      </c>
      <c r="Z11" s="32" t="str">
        <f t="shared" ca="1" si="0"/>
        <v/>
      </c>
      <c r="AA11" s="32" t="str">
        <f t="shared" ca="1" si="0"/>
        <v/>
      </c>
      <c r="AB11" s="32" t="str">
        <f t="shared" ca="1" si="0"/>
        <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7"/>
      <c r="B12" s="277"/>
      <c r="C12" s="49"/>
      <c r="D12" s="50">
        <f t="shared" si="2"/>
        <v>3</v>
      </c>
      <c r="E12" s="32" t="str">
        <f t="shared" ca="1" si="3"/>
        <v/>
      </c>
      <c r="F12" s="32" t="str">
        <f t="shared" ca="1" si="0"/>
        <v/>
      </c>
      <c r="G12" s="32" t="str">
        <f t="shared" ca="1" si="0"/>
        <v/>
      </c>
      <c r="H12" s="32" t="str">
        <f t="shared" ca="1" si="0"/>
        <v/>
      </c>
      <c r="I12" s="32" t="str">
        <f t="shared" ca="1" si="0"/>
        <v/>
      </c>
      <c r="J12" s="32" t="str">
        <f t="shared" ca="1" si="0"/>
        <v/>
      </c>
      <c r="K12" s="32" t="str">
        <f t="shared" ca="1" si="0"/>
        <v/>
      </c>
      <c r="L12" s="32" t="str">
        <f t="shared" ca="1" si="0"/>
        <v/>
      </c>
      <c r="M12" s="32" t="str">
        <f t="shared" ca="1" si="0"/>
        <v/>
      </c>
      <c r="N12" s="32" t="str">
        <f t="shared" ca="1" si="0"/>
        <v/>
      </c>
      <c r="O12" s="32" t="str">
        <f t="shared" ca="1" si="0"/>
        <v/>
      </c>
      <c r="P12" s="32" t="str">
        <f t="shared" ca="1" si="0"/>
        <v/>
      </c>
      <c r="Q12" s="32" t="str">
        <f t="shared" ca="1" si="1"/>
        <v/>
      </c>
      <c r="R12" s="32" t="str">
        <f t="shared" ca="1" si="1"/>
        <v/>
      </c>
      <c r="S12" s="32" t="str">
        <f t="shared" ca="1" si="1"/>
        <v/>
      </c>
      <c r="T12" s="32" t="str">
        <f t="shared" ca="1" si="1"/>
        <v/>
      </c>
      <c r="U12" s="32" t="str">
        <f t="shared" ca="1" si="1"/>
        <v/>
      </c>
      <c r="V12" s="32" t="str">
        <f t="shared" ca="1" si="0"/>
        <v/>
      </c>
      <c r="W12" s="32" t="str">
        <f t="shared" ca="1" si="0"/>
        <v/>
      </c>
      <c r="X12" s="32" t="str">
        <f t="shared" ca="1" si="0"/>
        <v/>
      </c>
      <c r="Y12" s="32" t="str">
        <f t="shared" ca="1" si="0"/>
        <v/>
      </c>
      <c r="Z12" s="32" t="str">
        <f t="shared" ca="1" si="0"/>
        <v/>
      </c>
      <c r="AA12" s="32" t="str">
        <f t="shared" ca="1" si="0"/>
        <v/>
      </c>
      <c r="AB12" s="32" t="str">
        <f t="shared" ca="1" si="0"/>
        <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7"/>
      <c r="B13" s="277"/>
      <c r="C13" s="49"/>
      <c r="D13" s="50">
        <f t="shared" si="2"/>
        <v>2</v>
      </c>
      <c r="E13" s="32" t="str">
        <f t="shared" ca="1" si="3"/>
        <v/>
      </c>
      <c r="F13" s="32" t="str">
        <f t="shared" ca="1" si="0"/>
        <v/>
      </c>
      <c r="G13" s="32" t="str">
        <f t="shared" ca="1" si="0"/>
        <v/>
      </c>
      <c r="H13" s="32" t="str">
        <f t="shared" ca="1" si="0"/>
        <v/>
      </c>
      <c r="I13" s="32" t="str">
        <f t="shared" ca="1" si="0"/>
        <v/>
      </c>
      <c r="J13" s="32" t="str">
        <f t="shared" ca="1" si="0"/>
        <v/>
      </c>
      <c r="K13" s="32" t="str">
        <f t="shared" ca="1" si="0"/>
        <v/>
      </c>
      <c r="L13" s="32" t="str">
        <f t="shared" ca="1" si="0"/>
        <v/>
      </c>
      <c r="M13" s="32" t="str">
        <f t="shared" ca="1" si="0"/>
        <v/>
      </c>
      <c r="N13" s="32" t="str">
        <f t="shared" ca="1" si="0"/>
        <v/>
      </c>
      <c r="O13" s="32" t="str">
        <f t="shared" ca="1" si="0"/>
        <v/>
      </c>
      <c r="P13" s="32" t="str">
        <f t="shared" ca="1" si="0"/>
        <v/>
      </c>
      <c r="Q13" s="32" t="str">
        <f t="shared" ca="1" si="1"/>
        <v/>
      </c>
      <c r="R13" s="32" t="str">
        <f t="shared" ca="1" si="1"/>
        <v/>
      </c>
      <c r="S13" s="32" t="str">
        <f t="shared" ca="1" si="1"/>
        <v/>
      </c>
      <c r="T13" s="32" t="str">
        <f t="shared" ca="1" si="1"/>
        <v/>
      </c>
      <c r="U13" s="32" t="str">
        <f t="shared" ca="1" si="1"/>
        <v/>
      </c>
      <c r="V13" s="32" t="str">
        <f t="shared" ca="1" si="0"/>
        <v/>
      </c>
      <c r="W13" s="32" t="str">
        <f t="shared" ca="1" si="0"/>
        <v/>
      </c>
      <c r="X13" s="32" t="str">
        <f t="shared" ca="1" si="0"/>
        <v/>
      </c>
      <c r="Y13" s="32" t="str">
        <f t="shared" ca="1" si="0"/>
        <v/>
      </c>
      <c r="Z13" s="32" t="str">
        <f t="shared" ca="1" si="0"/>
        <v/>
      </c>
      <c r="AA13" s="32" t="str">
        <f t="shared" ca="1" si="0"/>
        <v/>
      </c>
      <c r="AB13" s="32" t="str">
        <f t="shared" ca="1" si="0"/>
        <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7"/>
      <c r="B14" s="277"/>
      <c r="C14" s="49"/>
      <c r="D14" s="50">
        <f t="shared" si="2"/>
        <v>1</v>
      </c>
      <c r="E14" s="32" t="str">
        <f t="shared" ca="1" si="3"/>
        <v/>
      </c>
      <c r="F14" s="32" t="str">
        <f t="shared" ca="1" si="0"/>
        <v/>
      </c>
      <c r="G14" s="32" t="str">
        <f t="shared" ca="1" si="0"/>
        <v/>
      </c>
      <c r="H14" s="32" t="str">
        <f t="shared" ca="1" si="0"/>
        <v/>
      </c>
      <c r="I14" s="32" t="str">
        <f t="shared" ca="1" si="0"/>
        <v/>
      </c>
      <c r="J14" s="32" t="str">
        <f t="shared" ca="1" si="0"/>
        <v/>
      </c>
      <c r="K14" s="32" t="str">
        <f t="shared" ca="1" si="0"/>
        <v/>
      </c>
      <c r="L14" s="32" t="str">
        <f t="shared" ca="1" si="0"/>
        <v/>
      </c>
      <c r="M14" s="32" t="str">
        <f t="shared" ca="1" si="0"/>
        <v/>
      </c>
      <c r="N14" s="32" t="str">
        <f t="shared" ca="1" si="0"/>
        <v/>
      </c>
      <c r="O14" s="32" t="str">
        <f t="shared" ca="1" si="0"/>
        <v/>
      </c>
      <c r="P14" s="32" t="str">
        <f t="shared" ca="1" si="0"/>
        <v/>
      </c>
      <c r="Q14" s="32" t="str">
        <f t="shared" ca="1" si="1"/>
        <v/>
      </c>
      <c r="R14" s="32" t="str">
        <f t="shared" ca="1" si="1"/>
        <v/>
      </c>
      <c r="S14" s="32" t="str">
        <f t="shared" ca="1" si="1"/>
        <v/>
      </c>
      <c r="T14" s="32" t="str">
        <f t="shared" ca="1" si="1"/>
        <v/>
      </c>
      <c r="U14" s="32" t="str">
        <f t="shared" ca="1" si="1"/>
        <v/>
      </c>
      <c r="V14" s="32" t="str">
        <f t="shared" ca="1" si="0"/>
        <v/>
      </c>
      <c r="W14" s="32" t="str">
        <f t="shared" ca="1" si="0"/>
        <v/>
      </c>
      <c r="X14" s="32" t="str">
        <f t="shared" ca="1" si="0"/>
        <v/>
      </c>
      <c r="Y14" s="32" t="str">
        <f t="shared" ca="1" si="0"/>
        <v/>
      </c>
      <c r="Z14" s="32" t="str">
        <f t="shared" ca="1" si="0"/>
        <v/>
      </c>
      <c r="AA14" s="32" t="str">
        <f t="shared" ca="1" si="0"/>
        <v/>
      </c>
      <c r="AB14" s="32" t="str">
        <f t="shared" ca="1" si="0"/>
        <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9" t="s">
        <v>37</v>
      </c>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1"/>
    </row>
    <row r="16" spans="1:45" x14ac:dyDescent="0.25">
      <c r="D16" s="32">
        <f>D5</f>
        <v>5</v>
      </c>
      <c r="E16" s="36" t="str">
        <f ca="1">IFERROR(E5/SUM(E$5:E$9),"")</f>
        <v/>
      </c>
      <c r="F16" s="36" t="str">
        <f t="shared" ref="F16:H16" ca="1" si="4">IFERROR(F5/SUM(F$5:F$9),"")</f>
        <v/>
      </c>
      <c r="G16" s="36" t="str">
        <f t="shared" ca="1" si="4"/>
        <v/>
      </c>
      <c r="H16" s="36" t="str">
        <f t="shared" ca="1" si="4"/>
        <v/>
      </c>
      <c r="I16" s="36" t="str">
        <f t="shared" ref="I16:AS16" ca="1" si="5">IFERROR(I5/SUM(I$5:I$9),"")</f>
        <v/>
      </c>
      <c r="J16" s="36" t="str">
        <f t="shared" ca="1" si="5"/>
        <v/>
      </c>
      <c r="K16" s="36" t="str">
        <f t="shared" ca="1" si="5"/>
        <v/>
      </c>
      <c r="L16" s="36" t="str">
        <f t="shared" ca="1" si="5"/>
        <v/>
      </c>
      <c r="M16" s="36" t="str">
        <f t="shared" ca="1" si="5"/>
        <v/>
      </c>
      <c r="N16" s="36" t="str">
        <f t="shared" ca="1" si="5"/>
        <v/>
      </c>
      <c r="O16" s="36" t="str">
        <f t="shared" ca="1" si="5"/>
        <v/>
      </c>
      <c r="P16" s="36" t="str">
        <f t="shared" ca="1" si="5"/>
        <v/>
      </c>
      <c r="Q16" s="36" t="str">
        <f t="shared" ref="Q16:U20" ca="1" si="6">IFERROR(Q5/SUM(Q$5:Q$9),"")</f>
        <v/>
      </c>
      <c r="R16" s="36" t="str">
        <f t="shared" ca="1" si="6"/>
        <v/>
      </c>
      <c r="S16" s="36" t="str">
        <f t="shared" ca="1" si="6"/>
        <v/>
      </c>
      <c r="T16" s="36" t="str">
        <f t="shared" ca="1" si="6"/>
        <v/>
      </c>
      <c r="U16" s="36" t="str">
        <f t="shared" ca="1" si="6"/>
        <v/>
      </c>
      <c r="V16" s="36" t="str">
        <f t="shared" ca="1" si="5"/>
        <v/>
      </c>
      <c r="W16" s="36" t="str">
        <f t="shared" ca="1" si="5"/>
        <v/>
      </c>
      <c r="X16" s="36" t="str">
        <f t="shared" ca="1" si="5"/>
        <v/>
      </c>
      <c r="Y16" s="36" t="str">
        <f t="shared" ca="1" si="5"/>
        <v/>
      </c>
      <c r="Z16" s="36" t="str">
        <f t="shared" ca="1" si="5"/>
        <v/>
      </c>
      <c r="AA16" s="36" t="str">
        <f t="shared" ca="1" si="5"/>
        <v/>
      </c>
      <c r="AB16" s="36" t="str">
        <f t="shared" ca="1" si="5"/>
        <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t="str">
        <f t="shared" ref="E17:H20" ca="1" si="8">IFERROR(E6/SUM(E$5:E$9),"")</f>
        <v/>
      </c>
      <c r="F17" s="36" t="str">
        <f t="shared" ca="1" si="8"/>
        <v/>
      </c>
      <c r="G17" s="36" t="str">
        <f t="shared" ca="1" si="8"/>
        <v/>
      </c>
      <c r="H17" s="36" t="str">
        <f t="shared" ca="1" si="8"/>
        <v/>
      </c>
      <c r="I17" s="36" t="str">
        <f t="shared" ref="I17:AS17" ca="1" si="9">IFERROR(I6/SUM(I$5:I$9),"")</f>
        <v/>
      </c>
      <c r="J17" s="36" t="str">
        <f t="shared" ca="1" si="9"/>
        <v/>
      </c>
      <c r="K17" s="36" t="str">
        <f t="shared" ca="1" si="9"/>
        <v/>
      </c>
      <c r="L17" s="36" t="str">
        <f t="shared" ca="1" si="9"/>
        <v/>
      </c>
      <c r="M17" s="36" t="str">
        <f t="shared" ca="1" si="9"/>
        <v/>
      </c>
      <c r="N17" s="36" t="str">
        <f t="shared" ca="1" si="9"/>
        <v/>
      </c>
      <c r="O17" s="36" t="str">
        <f t="shared" ca="1" si="9"/>
        <v/>
      </c>
      <c r="P17" s="36" t="str">
        <f t="shared" ca="1" si="9"/>
        <v/>
      </c>
      <c r="Q17" s="36" t="str">
        <f t="shared" ca="1" si="6"/>
        <v/>
      </c>
      <c r="R17" s="36" t="str">
        <f t="shared" ca="1" si="6"/>
        <v/>
      </c>
      <c r="S17" s="36" t="str">
        <f t="shared" ca="1" si="6"/>
        <v/>
      </c>
      <c r="T17" s="36" t="str">
        <f t="shared" ca="1" si="6"/>
        <v/>
      </c>
      <c r="U17" s="36" t="str">
        <f t="shared" ca="1" si="6"/>
        <v/>
      </c>
      <c r="V17" s="36" t="str">
        <f t="shared" ca="1" si="9"/>
        <v/>
      </c>
      <c r="W17" s="36" t="str">
        <f t="shared" ca="1" si="9"/>
        <v/>
      </c>
      <c r="X17" s="36" t="str">
        <f t="shared" ca="1" si="9"/>
        <v/>
      </c>
      <c r="Y17" s="36" t="str">
        <f t="shared" ca="1" si="9"/>
        <v/>
      </c>
      <c r="Z17" s="36" t="str">
        <f t="shared" ca="1" si="9"/>
        <v/>
      </c>
      <c r="AA17" s="36" t="str">
        <f t="shared" ca="1" si="9"/>
        <v/>
      </c>
      <c r="AB17" s="36" t="str">
        <f t="shared" ca="1" si="9"/>
        <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t="str">
        <f t="shared" ca="1" si="8"/>
        <v/>
      </c>
      <c r="F18" s="36" t="str">
        <f t="shared" ca="1" si="8"/>
        <v/>
      </c>
      <c r="G18" s="36" t="str">
        <f t="shared" ca="1" si="8"/>
        <v/>
      </c>
      <c r="H18" s="36" t="str">
        <f t="shared" ca="1" si="8"/>
        <v/>
      </c>
      <c r="I18" s="36" t="str">
        <f t="shared" ref="I18:AS18" ca="1" si="10">IFERROR(I7/SUM(I$5:I$9),"")</f>
        <v/>
      </c>
      <c r="J18" s="36" t="str">
        <f t="shared" ca="1" si="10"/>
        <v/>
      </c>
      <c r="K18" s="36" t="str">
        <f t="shared" ca="1" si="10"/>
        <v/>
      </c>
      <c r="L18" s="36" t="str">
        <f t="shared" ca="1" si="10"/>
        <v/>
      </c>
      <c r="M18" s="36" t="str">
        <f t="shared" ca="1" si="10"/>
        <v/>
      </c>
      <c r="N18" s="36" t="str">
        <f t="shared" ca="1" si="10"/>
        <v/>
      </c>
      <c r="O18" s="36" t="str">
        <f t="shared" ca="1" si="10"/>
        <v/>
      </c>
      <c r="P18" s="36" t="str">
        <f t="shared" ca="1" si="10"/>
        <v/>
      </c>
      <c r="Q18" s="36" t="str">
        <f t="shared" ca="1" si="6"/>
        <v/>
      </c>
      <c r="R18" s="36" t="str">
        <f t="shared" ca="1" si="6"/>
        <v/>
      </c>
      <c r="S18" s="36" t="str">
        <f t="shared" ca="1" si="6"/>
        <v/>
      </c>
      <c r="T18" s="36" t="str">
        <f t="shared" ca="1" si="6"/>
        <v/>
      </c>
      <c r="U18" s="36" t="str">
        <f t="shared" ca="1" si="6"/>
        <v/>
      </c>
      <c r="V18" s="36" t="str">
        <f t="shared" ca="1" si="10"/>
        <v/>
      </c>
      <c r="W18" s="36" t="str">
        <f t="shared" ca="1" si="10"/>
        <v/>
      </c>
      <c r="X18" s="36" t="str">
        <f t="shared" ca="1" si="10"/>
        <v/>
      </c>
      <c r="Y18" s="36" t="str">
        <f t="shared" ca="1" si="10"/>
        <v/>
      </c>
      <c r="Z18" s="36" t="str">
        <f t="shared" ca="1" si="10"/>
        <v/>
      </c>
      <c r="AA18" s="36" t="str">
        <f t="shared" ca="1" si="10"/>
        <v/>
      </c>
      <c r="AB18" s="36" t="str">
        <f t="shared" ca="1" si="10"/>
        <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t="str">
        <f t="shared" ca="1" si="8"/>
        <v/>
      </c>
      <c r="F19" s="36" t="str">
        <f t="shared" ca="1" si="8"/>
        <v/>
      </c>
      <c r="G19" s="36" t="str">
        <f t="shared" ca="1" si="8"/>
        <v/>
      </c>
      <c r="H19" s="36" t="str">
        <f t="shared" ca="1" si="8"/>
        <v/>
      </c>
      <c r="I19" s="36" t="str">
        <f t="shared" ref="I19:AS19" ca="1" si="11">IFERROR(I8/SUM(I$5:I$9),"")</f>
        <v/>
      </c>
      <c r="J19" s="36" t="str">
        <f t="shared" ca="1" si="11"/>
        <v/>
      </c>
      <c r="K19" s="36" t="str">
        <f t="shared" ca="1" si="11"/>
        <v/>
      </c>
      <c r="L19" s="36" t="str">
        <f t="shared" ca="1" si="11"/>
        <v/>
      </c>
      <c r="M19" s="36" t="str">
        <f t="shared" ca="1" si="11"/>
        <v/>
      </c>
      <c r="N19" s="36" t="str">
        <f t="shared" ca="1" si="11"/>
        <v/>
      </c>
      <c r="O19" s="36" t="str">
        <f t="shared" ca="1" si="11"/>
        <v/>
      </c>
      <c r="P19" s="36" t="str">
        <f t="shared" ca="1" si="11"/>
        <v/>
      </c>
      <c r="Q19" s="36" t="str">
        <f t="shared" ca="1" si="6"/>
        <v/>
      </c>
      <c r="R19" s="36" t="str">
        <f t="shared" ca="1" si="6"/>
        <v/>
      </c>
      <c r="S19" s="36" t="str">
        <f t="shared" ca="1" si="6"/>
        <v/>
      </c>
      <c r="T19" s="36" t="str">
        <f t="shared" ca="1" si="6"/>
        <v/>
      </c>
      <c r="U19" s="36" t="str">
        <f t="shared" ca="1" si="6"/>
        <v/>
      </c>
      <c r="V19" s="36" t="str">
        <f t="shared" ca="1" si="11"/>
        <v/>
      </c>
      <c r="W19" s="36" t="str">
        <f t="shared" ca="1" si="11"/>
        <v/>
      </c>
      <c r="X19" s="36" t="str">
        <f t="shared" ca="1" si="11"/>
        <v/>
      </c>
      <c r="Y19" s="36" t="str">
        <f t="shared" ca="1" si="11"/>
        <v/>
      </c>
      <c r="Z19" s="36" t="str">
        <f t="shared" ca="1" si="11"/>
        <v/>
      </c>
      <c r="AA19" s="36" t="str">
        <f t="shared" ca="1" si="11"/>
        <v/>
      </c>
      <c r="AB19" s="36" t="str">
        <f t="shared" ca="1" si="11"/>
        <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t="str">
        <f t="shared" ca="1" si="8"/>
        <v/>
      </c>
      <c r="F20" s="36" t="str">
        <f t="shared" ca="1" si="8"/>
        <v/>
      </c>
      <c r="G20" s="36" t="str">
        <f t="shared" ca="1" si="8"/>
        <v/>
      </c>
      <c r="H20" s="36" t="str">
        <f t="shared" ca="1" si="8"/>
        <v/>
      </c>
      <c r="I20" s="36" t="str">
        <f t="shared" ref="I20:AS20" ca="1" si="12">IFERROR(I9/SUM(I$5:I$9),"")</f>
        <v/>
      </c>
      <c r="J20" s="36" t="str">
        <f t="shared" ca="1" si="12"/>
        <v/>
      </c>
      <c r="K20" s="36" t="str">
        <f t="shared" ca="1" si="12"/>
        <v/>
      </c>
      <c r="L20" s="36" t="str">
        <f t="shared" ca="1" si="12"/>
        <v/>
      </c>
      <c r="M20" s="36" t="str">
        <f t="shared" ca="1" si="12"/>
        <v/>
      </c>
      <c r="N20" s="36" t="str">
        <f t="shared" ca="1" si="12"/>
        <v/>
      </c>
      <c r="O20" s="36" t="str">
        <f t="shared" ca="1" si="12"/>
        <v/>
      </c>
      <c r="P20" s="36" t="str">
        <f t="shared" ca="1" si="12"/>
        <v/>
      </c>
      <c r="Q20" s="36" t="str">
        <f t="shared" ca="1" si="6"/>
        <v/>
      </c>
      <c r="R20" s="36" t="str">
        <f t="shared" ca="1" si="6"/>
        <v/>
      </c>
      <c r="S20" s="36" t="str">
        <f t="shared" ca="1" si="6"/>
        <v/>
      </c>
      <c r="T20" s="36" t="str">
        <f t="shared" ca="1" si="6"/>
        <v/>
      </c>
      <c r="U20" s="36" t="str">
        <f t="shared" ca="1" si="6"/>
        <v/>
      </c>
      <c r="V20" s="36" t="str">
        <f t="shared" ca="1" si="12"/>
        <v/>
      </c>
      <c r="W20" s="36" t="str">
        <f t="shared" ca="1" si="12"/>
        <v/>
      </c>
      <c r="X20" s="36" t="str">
        <f t="shared" ca="1" si="12"/>
        <v/>
      </c>
      <c r="Y20" s="36" t="str">
        <f t="shared" ca="1" si="12"/>
        <v/>
      </c>
      <c r="Z20" s="36" t="str">
        <f t="shared" ca="1" si="12"/>
        <v/>
      </c>
      <c r="AA20" s="36" t="str">
        <f t="shared" ca="1" si="12"/>
        <v/>
      </c>
      <c r="AB20" s="36" t="str">
        <f t="shared" ca="1" si="12"/>
        <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E15:AS15"/>
    <mergeCell ref="B3:D3"/>
    <mergeCell ref="B4:C4"/>
    <mergeCell ref="A5:B5"/>
    <mergeCell ref="A6:B6"/>
    <mergeCell ref="A7:B7"/>
    <mergeCell ref="A8:B8"/>
    <mergeCell ref="A9:B9"/>
    <mergeCell ref="A10:B10"/>
    <mergeCell ref="A11:B11"/>
    <mergeCell ref="A12:B12"/>
    <mergeCell ref="A13:B13"/>
    <mergeCell ref="A14:B14"/>
    <mergeCell ref="X2:AA2"/>
    <mergeCell ref="AB2:AD2"/>
    <mergeCell ref="AE2:AG2"/>
    <mergeCell ref="E4:AS4"/>
    <mergeCell ref="AP2:AS2"/>
    <mergeCell ref="AH2:AK2"/>
    <mergeCell ref="AL2:AN2"/>
    <mergeCell ref="B2:D2"/>
    <mergeCell ref="E2:H2"/>
    <mergeCell ref="I2:M2"/>
    <mergeCell ref="N2:S2"/>
    <mergeCell ref="T2:W2"/>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CAJACHAGUA CANDELA</cp:lastModifiedBy>
  <cp:lastPrinted>2025-06-23T20:46:48Z</cp:lastPrinted>
  <dcterms:created xsi:type="dcterms:W3CDTF">2021-02-06T23:38:47Z</dcterms:created>
  <dcterms:modified xsi:type="dcterms:W3CDTF">2025-08-22T02:01:53Z</dcterms:modified>
</cp:coreProperties>
</file>