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8_{62974D58-9406-454A-B346-4F9F3EAE3A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K82" i="21" s="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<sst xmlns="http://schemas.openxmlformats.org/spreadsheetml/2006/main" count="659" uniqueCount="338">
  <si>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</si>
  <si>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</si>
  <si>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</si>
  <si>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</si>
  <si>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</si>
  <si>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</si>
  <si>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</si>
  <si>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</si>
  <si>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</si>
  <si>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</si>
  <si>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</si>
  <si>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</si>
  <si>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</si>
  <si>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</si>
  <si>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</si>
  <si>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</si>
  <si>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</si>
  <si>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</si>
  <si>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</si>
  <si>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</si>
  <si>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</si>
  <si>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</si>
  <si>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</si>
  <si>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</si>
  <si>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</si>
  <si>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</si>
  <si>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</si>
  <si>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</si>
  <si>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</si>
  <si>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</si>
  <si>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</si>
  <si>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</si>
  <si>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</si>
  <si>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</si>
  <si>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</si>
  <si>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</si>
  <si>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</si>
  <si>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</si>
  <si>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</si>
  <si>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</si>
  <si>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</si>
  <si>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</si>
  <si>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</si>
  <si>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</si>
  <si>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</si>
  <si>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</si>
  <si>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</si>
  <si>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</si>
  <si>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</si>
  <si>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</si>
  <si>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</si>
  <si>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</si>
  <si>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</si>
  <si>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</si>
  <si>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</si>
  <si>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</si>
  <si>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</si>
  <si>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</si>
  <si>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</si>
  <si>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</si>
  <si>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</si>
  <si>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</si>
  <si>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</si>
  <si>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</si>
  <si>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</si>
  <si>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</si>
  <si>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</si>
  <si>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</si>
  <si>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</si>
  <si>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</si>
  <si>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</si>
  <si>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</si>
  <si>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</si>
  <si>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</si>
  <si>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</si>
  <si>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</si>
  <si>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</si>
  <si>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</si>
  <si>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</si>
  <si>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</si>
  <si>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</si>
  <si>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</si>
  <si>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</si>
  <si>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</si>
  <si>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</si>
  <si>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</si>
  <si>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</si>
  <si>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</si>
  <si>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</si>
  <si>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</si>
  <si>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</si>
  <si>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</si>
  <si>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</si>
  <si>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</si>
  <si>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</si>
  <si>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</si>
  <si>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</si>
  <si>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</si>
  <si>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</si>
  <si>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</si>
  <si>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</si>
  <si>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</si>
  <si>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</si>
  <si>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</si>
  <si>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</si>
  <si>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</si>
  <si>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</si>
  <si>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</si>
  <si>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</si>
  <si>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</si>
  <si>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</si>
  <si>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</si>
  <si>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</si>
  <si>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</si>
  <si>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</si>
  <si>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</si>
  <si>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</si>
  <si>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</si>
  <si>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</si>
  <si>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</si>
  <si>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</si>
  <si>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</si>
  <si>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</si>
  <si>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</si>
  <si>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</si>
  <si>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</si>
  <si>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</si>
  <si>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</si>
  <si>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</si>
  <si>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</si>
  <si>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</si>
  <si>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</si>
  <si>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</si>
  <si>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</si>
  <si>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</si>
  <si>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</si>
  <si>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</si>
  <si>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</si>
  <si>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</si>
  <si>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</si>
  <si>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</si>
  <si>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</si>
  <si>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</si>
  <si>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</si>
  <si>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</si>
  <si>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</si>
  <si>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</si>
  <si>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</si>
  <si>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</si>
  <si>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</si>
  <si>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</si>
  <si>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</si>
  <si>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</si>
  <si>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</si>
  <si>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</si>
  <si>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</si>
  <si>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</si>
  <si>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</si>
  <si>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</si>
  <si>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</si>
  <si>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</si>
  <si>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</si>
  <si>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</si>
  <si>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</si>
  <si>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</si>
  <si>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</si>
  <si>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</si>
  <si>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</si>
  <si>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</si>
  <si>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</si>
  <si>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</si>
  <si>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</si>
  <si>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</si>
  <si>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</si>
  <si>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</si>
  <si>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</si>
  <si>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</si>
  <si>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</si>
  <si>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</si>
  <si>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</si>
  <si>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</si>
  <si>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</si>
  <si>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</si>
  <si>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</si>
  <si>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</si>
  <si>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</si>
  <si>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</si>
  <si>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</si>
  <si>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</si>
  <si>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</si>
  <si>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</si>
  <si>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</si>
  <si>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</si>
  <si>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</si>
  <si>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</si>
  <si>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</si>
  <si>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</si>
  <si>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</si>
  <si>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</si>
  <si>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</si>
  <si>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</si>
  <si>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</si>
  <si>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</si>
  <si>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</si>
  <si>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</si>
  <si>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</si>
  <si>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</si>
  <si>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</si>
  <si>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</si>
  <si>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</si>
  <si>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</si>
  <si>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</si>
  <si>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</si>
  <si>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</si>
  <si>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</si>
  <si>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</si>
  <si>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</si>
  <si>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</si>
  <si>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</si>
  <si>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</si>
  <si>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</si>
  <si>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</si>
  <si>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</si>
  <si>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</si>
  <si>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</si>
  <si>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</si>
  <si>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</si>
  <si>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</si>
  <si>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</si>
  <si>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</si>
  <si>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</si>
  <si>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</si>
  <si>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</si>
  <si>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</si>
  <si>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</si>
  <si>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</si>
  <si>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</si>
  <si>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</si>
  <si>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</si>
  <si>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</si>
  <si>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</si>
  <si>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</si>
  <si>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</si>
  <si>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</si>
  <si>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</si>
  <si>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</si>
  <si>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</si>
  <si>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</si>
  <si>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</si>
  <si>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</si>
  <si>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</si>
  <si>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</si>
  <si>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</si>
  <si>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</si>
  <si>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</si>
  <si>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</si>
  <si>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</si>
  <si>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</si>
  <si>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</si>
  <si>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</si>
  <si>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</si>
  <si>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</si>
  <si>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</si>
  <si>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</si>
  <si>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</si>
  <si>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</si>
  <si>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</si>
  <si>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</si>
  <si>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</si>
  <si>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</si>
  <si>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</si>
  <si>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</si>
  <si>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</si>
  <si>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</si>
  <si>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</si>
  <si>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</si>
  <si>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</si>
  <si>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</si>
  <si>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</si>
  <si>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</si>
  <si>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</si>
  <si>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</si>
  <si>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</si>
  <si>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</si>
  <si>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>BRC01A Redacción y Comunicación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</si>
  <si>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</si>
  <si>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</si>
  <si>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</si>
  <si>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</si>
  <si>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</si>
  <si>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</si>
  <si>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</si>
  <si>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</si>
  <si>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</si>
  <si>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</si>
  <si>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</si>
  <si>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</si>
  <si>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</si>
  <si>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</si>
  <si>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</si>
  <si>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</si>
  <si>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</si>
  <si>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</si>
  <si>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</si>
  <si>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</si>
  <si>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</si>
  <si>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</si>
  <si>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</si>
  <si>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</si>
  <si>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</si>
  <si>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</si>
  <si>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</si>
  <si>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</si>
  <si>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</si>
  <si>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</si>
  <si>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</si>
  <si>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</si>
  <si>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</si>
  <si>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</si>
  <si>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</si>
  <si>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</si>
  <si>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</si>
  <si>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</si>
  <si>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</si>
  <si>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</si>
  <si>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</si>
  <si>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</si>
  <si>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</si>
  <si>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</si>
  <si>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</si>
  <si>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</si>
  <si>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</si>
  <si>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</si>
  <si>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</si>
  <si>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</si>
  <si>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</si>
  <si>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</si>
  <si>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Geológica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</si>
</sst>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0" borderId="14" xfId="0" applyFont="1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B4" sqref="B4:AU4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68" t="s">
        <v>283</v>
      </c>
      <c r="C2" s="169"/>
      <c r="D2" s="170" t="s">
        <v>284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2"/>
      <c r="AV2" s="162" t="s">
        <v>317</v>
      </c>
      <c r="AW2" s="163"/>
      <c r="AX2" s="163"/>
      <c r="AY2" s="164"/>
      <c r="AZ2" s="159" t="s">
        <v>318</v>
      </c>
      <c r="BA2" s="160"/>
      <c r="BB2" s="160"/>
      <c r="BC2" s="160"/>
      <c r="BD2" s="160"/>
      <c r="BE2" s="161"/>
      <c r="BF2" s="159" t="s">
        <v>319</v>
      </c>
      <c r="BG2" s="160"/>
      <c r="BH2" s="160"/>
      <c r="BI2" s="160"/>
      <c r="BJ2" s="176" t="s">
        <v>53</v>
      </c>
      <c r="BK2" s="176"/>
      <c r="BL2" s="176"/>
      <c r="BM2" s="176"/>
      <c r="BN2" s="176" t="s">
        <v>55</v>
      </c>
      <c r="BO2" s="176"/>
      <c r="BP2" s="176"/>
      <c r="BQ2" s="158" t="s">
        <v>56</v>
      </c>
      <c r="BR2" s="158"/>
      <c r="BS2" s="158"/>
      <c r="BT2" s="158"/>
      <c r="BU2" s="158" t="s">
        <v>57</v>
      </c>
      <c r="BV2" s="158"/>
      <c r="BW2" s="158"/>
      <c r="BX2" s="158"/>
      <c r="BY2" s="158" t="s">
        <v>58</v>
      </c>
      <c r="BZ2" s="158"/>
      <c r="CA2" s="158"/>
      <c r="CB2" s="158"/>
      <c r="CC2" s="158"/>
      <c r="CD2" s="159" t="s">
        <v>320</v>
      </c>
      <c r="CE2" s="160"/>
      <c r="CF2" s="160"/>
      <c r="CG2" s="161"/>
      <c r="CH2" s="162" t="s">
        <v>321</v>
      </c>
      <c r="CI2" s="163"/>
      <c r="CJ2" s="164"/>
    </row>
    <row r="3" spans="1:92" ht="22.5" customHeight="1" x14ac:dyDescent="0.25">
      <c r="A3" s="2"/>
      <c r="B3" s="168" t="s">
        <v>282</v>
      </c>
      <c r="C3" s="169"/>
      <c r="D3" s="173" t="s">
        <v>337</v>
      </c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174"/>
      <c r="W3" s="174"/>
      <c r="X3" s="174"/>
      <c r="Y3" s="174"/>
      <c r="Z3" s="174"/>
      <c r="AA3" s="174"/>
      <c r="AB3" s="174"/>
      <c r="AC3" s="174"/>
      <c r="AD3" s="174"/>
      <c r="AE3" s="174"/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4"/>
      <c r="AU3" s="17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65" t="s">
        <v>332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6"/>
      <c r="T4" s="166"/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66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88" t="s">
        <v>333</v>
      </c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189"/>
      <c r="AA5" s="189"/>
      <c r="AB5" s="189"/>
      <c r="AC5" s="189"/>
      <c r="AD5" s="189"/>
      <c r="AE5" s="189"/>
      <c r="AF5" s="189"/>
      <c r="AG5" s="189"/>
      <c r="AH5" s="189"/>
      <c r="AI5" s="189"/>
      <c r="AJ5" s="189"/>
      <c r="AK5" s="189"/>
      <c r="AL5" s="189"/>
      <c r="AM5" s="189"/>
      <c r="AN5" s="189"/>
      <c r="AO5" s="189"/>
      <c r="AP5" s="189"/>
      <c r="AQ5" s="189"/>
      <c r="AR5" s="189"/>
      <c r="AS5" s="189"/>
      <c r="AT5" s="189"/>
      <c r="AU5" s="190"/>
      <c r="AV5" s="179" t="str">
        <f>'I F'!G4</f>
        <v xml:space="preserve">Identifica y formula problemas, analiza sus antecedentes y diagnostica su situación y estado. </v>
      </c>
      <c r="AW5" s="179" t="str">
        <f>'I F'!H4</f>
        <v>Propone y compara diversas alternativas de solución a un problema, y selecciona la solución más viable técnica, económica y sostenible.</v>
      </c>
      <c r="AX5" s="179" t="str">
        <f>'I F'!I4</f>
        <v>Aplica correctamente los conceptos y métodos de las matemáticas y las ciencias para la solución de problemas.</v>
      </c>
      <c r="AY5" s="179" t="str">
        <f>'I F'!J4</f>
        <v>Usa los métodos, técnicas y herramientas de la ingeniería para el planteamiento, descripción y solución de problemas.</v>
      </c>
      <c r="AZ5" s="179" t="str">
        <f>'I F'!K4</f>
        <v>Interpreta requerimientos y necesidades y los traduce en proyectos de diseño en ingeniería.</v>
      </c>
      <c r="BA5" s="182" t="str">
        <f>'I F'!L4</f>
        <v>Formula las especificaciones de un proyecto de diseño considerando los aspectos técnicos, así como las restricciones del contexto económico, legal, social y ambiental que sean aplicables.</v>
      </c>
      <c r="BB5" s="182" t="str">
        <f>'I F'!M4</f>
        <v>Propone y compara diferentes alternativas de solución según los requerimientos y restricciones, y selecciona justificadamente la alternativa más adecuada.</v>
      </c>
      <c r="BC5" s="179" t="str">
        <f>'I F'!N4</f>
        <v xml:space="preserve">Desarrolla la solución haciendo uso de los métodos, técnicas, normas y estándares apropiados. </v>
      </c>
      <c r="BD5" s="179" t="str">
        <f>'I F'!O4</f>
        <v>Presenta y describe la solución en forma simbólica y gráfica a través de planos, simulaciones virtuales y diagramas.</v>
      </c>
      <c r="BE5" s="179" t="str">
        <f>'I F'!P4</f>
        <v>Toma en consideración criterios de seguridad en el planteamiento de soluciones a problemas de diseño en ingeniería.</v>
      </c>
      <c r="BF5" s="179" t="str">
        <f>'I F'!Q4</f>
        <v>Expresa con claridad y de manera concisa el mensaje a transmitir.</v>
      </c>
      <c r="BG5" s="179" t="str">
        <f>'I F'!R4</f>
        <v>Elabora documentación técnica clara y precisa usando normas, simbología y terminología propias de la ingeniería.</v>
      </c>
      <c r="BH5" s="179" t="str">
        <f>'I F'!S4</f>
        <v>Adecúa su discurso según el tipo de audiencia para lograr un buen entendimiento e interpretación.</v>
      </c>
      <c r="BI5" s="179" t="str">
        <f>'I F'!T4</f>
        <v>Comprende textos técnicos en inglés.</v>
      </c>
      <c r="BJ5" s="179" t="str">
        <f>'I F'!U4</f>
        <v xml:space="preserve">Se informa sobre los antecedentes de un problema o situación ética y los analiza para emitir un juicio justo en consideración del beneficio común.   </v>
      </c>
      <c r="BK5" s="179" t="str">
        <f>'I F'!V4</f>
        <v>Valora el cumplimiento puntual y responsable de sus actividades.</v>
      </c>
      <c r="BL5" s="179" t="str">
        <f>'I F'!W4</f>
        <v xml:space="preserve">Respeta la propiedad intelectual y reconoce la autoría de trabajos y proyectos de otras personas. </v>
      </c>
      <c r="BM5" s="179" t="str">
        <f>'I F'!X4</f>
        <v>Conoce y actúa de acuerdo al código de ética del Colegio de Ingenieros del Perú u otra sociedad profesional.</v>
      </c>
      <c r="BN5" s="179" t="str">
        <f>'I F'!Y4</f>
        <v>Reconoce el rol de la ingeniería en el progreso de la sociedad y la mejora de la calidad de vida de las personas.</v>
      </c>
      <c r="BO5" s="179" t="str">
        <f>'I F'!Z4</f>
        <v>Valora el rol de la ingeniería en la innovación y creación de nuevos productos y procesos.</v>
      </c>
      <c r="BP5" s="179" t="str">
        <f>'I F'!AA4</f>
        <v>Reconoce el rol de la ingeniería en la prevención de riesgos y mitigación de desastres.</v>
      </c>
      <c r="BQ5" s="179" t="str">
        <f>'I F'!AB4</f>
        <v>Reconoce la importancia del trabajo en equipo y promueve la formación de grupos de trabajo.</v>
      </c>
      <c r="BR5" s="179" t="str">
        <f>'I F'!AC4</f>
        <v>Puede desempeñarse como líder o miembro activo de un equipo de trabajo aportando con iniciativa para alcanzar las metas propuestas.</v>
      </c>
      <c r="BS5" s="179" t="str">
        <f>'I F'!AD4</f>
        <v>Propone y acepta ideas que conduzcan al alcance de los objetivos.</v>
      </c>
      <c r="BT5" s="179" t="str">
        <f>'I F'!AE4</f>
        <v>Respeta las diferencias, es tolerante y respeta los acuerdos.</v>
      </c>
      <c r="BU5" s="179" t="str">
        <f>'I F'!AF4</f>
        <v>Formula los objetivos y restricciones de un proyecto y plantea las estrategias para su logro.</v>
      </c>
      <c r="BV5" s="179" t="str">
        <f>'I F'!AG4</f>
        <v>Determina los alcances de un proyecto, sus actividades y prioridades, y formula cronogramas de ejecución.</v>
      </c>
      <c r="BW5" s="179" t="str">
        <f>'I F'!AH4</f>
        <v>Determina los recursos necesarios para el desarrollo de un proyecto y formula presupuestos.</v>
      </c>
      <c r="BX5" s="179" t="str">
        <f>'I F'!AI4</f>
        <v>Realiza seguimiento del avance del proyecto según lo programado para asegurar el cumplimiento de metas.</v>
      </c>
      <c r="BY5" s="179" t="str">
        <f>'I F'!AJ4</f>
        <v>Determina los objetivos, así como los recursos necesarios para el experimento o prueba.</v>
      </c>
      <c r="BZ5" s="179" t="str">
        <f>'I F'!AK4</f>
        <v xml:space="preserve">Utiliza adecuadamente los instrumentos y/o software para el experimento o prueba. </v>
      </c>
      <c r="CA5" s="179" t="str">
        <f>'I F'!AL4</f>
        <v>Procesa y analiza los resultados usando los métodos y criterios estadísticos apropiados.</v>
      </c>
      <c r="CB5" s="179" t="str">
        <f>'I F'!AM4</f>
        <v>Formula conclusiones lógicas y coherentes a partir de los resultados obtenidos y con criterio ingenieril.</v>
      </c>
      <c r="CC5" s="179" t="str">
        <f>'I F'!AN4</f>
        <v>Entiende y aplica las normas de seguridad que corresponden a la experiencia o prueba.</v>
      </c>
      <c r="CD5" s="179" t="str">
        <f>'I F'!AO4</f>
        <v>Es autónomo en su proceso de aprendizaje y aplica las estrategias más apropiadas.</v>
      </c>
      <c r="CE5" s="179" t="str">
        <f>'I F'!AP4</f>
        <v>Identifica y aplica las tecnologías de información y comunicación que facilitan el proceso de aprendizaje.</v>
      </c>
      <c r="CF5" s="179" t="str">
        <f>'I F'!AQ4</f>
        <v>Profundiza en el conocimiento y en el desarrollo de habilidades ingenieriles.</v>
      </c>
      <c r="CG5" s="179" t="str">
        <f>'I F'!AR4</f>
        <v>Se actualiza sobre las nuevas tendencias y tecnologías de la ingeniería y sus potenciales aplicaciones.</v>
      </c>
      <c r="CH5" s="179" t="str">
        <f>'I F'!AS4</f>
        <v>Prioriza el uso de materiales y tecnologías amigables con el medio ambiente.</v>
      </c>
      <c r="CI5" s="179" t="str">
        <f>'I F'!AT4</f>
        <v>Hace un uso racional de los recursos naturales entendiendo su importancia en la vida de las personas y la sociedad.</v>
      </c>
      <c r="CJ5" s="179" t="str">
        <f>'I F'!AU4</f>
        <v>Promueve el desarrollo sostenible en sus actividades profesionales y aplica normas de preservación y mejora ambiental</v>
      </c>
    </row>
    <row r="6" spans="1:92" ht="15.75" x14ac:dyDescent="0.25">
      <c r="B6" s="191" t="s">
        <v>22</v>
      </c>
      <c r="C6" s="193" t="s">
        <v>81</v>
      </c>
      <c r="D6" s="193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93" t="s">
        <v>135</v>
      </c>
      <c r="AU6" s="195" t="s">
        <v>136</v>
      </c>
      <c r="AV6" s="180"/>
      <c r="AW6" s="180"/>
      <c r="AX6" s="180"/>
      <c r="AY6" s="180"/>
      <c r="AZ6" s="180"/>
      <c r="BA6" s="183"/>
      <c r="BB6" s="183"/>
      <c r="BC6" s="180"/>
      <c r="BD6" s="180"/>
      <c r="BE6" s="180"/>
      <c r="BF6" s="180"/>
      <c r="BG6" s="180"/>
      <c r="BH6" s="180"/>
      <c r="BI6" s="180"/>
      <c r="BJ6" s="180"/>
      <c r="BK6" s="180"/>
      <c r="BL6" s="180"/>
      <c r="BM6" s="180"/>
      <c r="BN6" s="180"/>
      <c r="BO6" s="180"/>
      <c r="BP6" s="180"/>
      <c r="BQ6" s="180"/>
      <c r="BR6" s="180"/>
      <c r="BS6" s="180"/>
      <c r="BT6" s="180"/>
      <c r="BU6" s="180"/>
      <c r="BV6" s="180"/>
      <c r="BW6" s="180"/>
      <c r="BX6" s="180"/>
      <c r="BY6" s="180"/>
      <c r="BZ6" s="180"/>
      <c r="CA6" s="180"/>
      <c r="CB6" s="180"/>
      <c r="CC6" s="180"/>
      <c r="CD6" s="180"/>
      <c r="CE6" s="180"/>
      <c r="CF6" s="180"/>
      <c r="CG6" s="180"/>
      <c r="CH6" s="180"/>
      <c r="CI6" s="180"/>
      <c r="CJ6" s="180"/>
    </row>
    <row r="7" spans="1:92" ht="15.75" x14ac:dyDescent="0.25">
      <c r="B7" s="192"/>
      <c r="C7" s="194"/>
      <c r="D7" s="194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94"/>
      <c r="AU7" s="196"/>
      <c r="AV7" s="181"/>
      <c r="AW7" s="181"/>
      <c r="AX7" s="181"/>
      <c r="AY7" s="181"/>
      <c r="AZ7" s="181"/>
      <c r="BA7" s="184"/>
      <c r="BB7" s="184"/>
      <c r="BC7" s="181"/>
      <c r="BD7" s="181"/>
      <c r="BE7" s="181"/>
      <c r="BF7" s="181"/>
      <c r="BG7" s="181"/>
      <c r="BH7" s="181"/>
      <c r="BI7" s="181"/>
      <c r="BJ7" s="181"/>
      <c r="BK7" s="181"/>
      <c r="BL7" s="181"/>
      <c r="BM7" s="181"/>
      <c r="BN7" s="181"/>
      <c r="BO7" s="181"/>
      <c r="BP7" s="181"/>
      <c r="BQ7" s="181"/>
      <c r="BR7" s="181"/>
      <c r="BS7" s="181"/>
      <c r="BT7" s="181"/>
      <c r="BU7" s="181"/>
      <c r="BV7" s="181"/>
      <c r="BW7" s="181"/>
      <c r="BX7" s="181"/>
      <c r="BY7" s="181"/>
      <c r="BZ7" s="181"/>
      <c r="CA7" s="181"/>
      <c r="CB7" s="181"/>
      <c r="CC7" s="181"/>
      <c r="CD7" s="181"/>
      <c r="CE7" s="181"/>
      <c r="CF7" s="181"/>
      <c r="CG7" s="181"/>
      <c r="CH7" s="181"/>
      <c r="CI7" s="181"/>
      <c r="CJ7" s="181"/>
    </row>
    <row r="8" spans="1:92" x14ac:dyDescent="0.25">
      <c r="B8" s="16">
        <v>1</v>
      </c>
      <c r="C8" s="177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77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77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77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77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77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77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77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77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77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77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77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77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77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77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77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77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77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77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77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77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77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85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86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77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77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77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77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77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77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77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77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77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77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77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77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77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77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77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77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77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77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77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77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77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77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77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77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77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77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77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77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77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77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77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77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77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77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77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77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77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77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77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85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87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77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77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77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77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77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77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77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77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77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77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77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77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8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  <mergeCell ref="BY5:BY7"/>
    <mergeCell ref="BZ5:BZ7"/>
    <mergeCell ref="CA5:CA7"/>
    <mergeCell ref="BW5:BW7"/>
    <mergeCell ref="BX5:BX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E5:BE7"/>
    <mergeCell ref="BF5:BF7"/>
    <mergeCell ref="BG5:BG7"/>
    <mergeCell ref="BH5:BH7"/>
    <mergeCell ref="BI5:BI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AZ5:AZ7"/>
    <mergeCell ref="BA5:BA7"/>
    <mergeCell ref="BB5:BB7"/>
    <mergeCell ref="BC5:BC7"/>
    <mergeCell ref="BD5:BD7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I4" sqref="I1:O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Geológica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BRC01A Redacción y Comunicación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324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325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319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326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327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322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328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329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330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323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331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76" t="s">
        <v>267</v>
      </c>
      <c r="C3" s="278" t="s">
        <v>255</v>
      </c>
      <c r="D3" s="279"/>
      <c r="E3" s="282" t="s">
        <v>256</v>
      </c>
      <c r="F3" s="284" t="s">
        <v>257</v>
      </c>
      <c r="G3" s="284" t="s">
        <v>264</v>
      </c>
    </row>
    <row r="4" spans="1:10" ht="15.75" thickBot="1" x14ac:dyDescent="0.3">
      <c r="A4" s="30"/>
      <c r="B4" s="277"/>
      <c r="C4" s="280"/>
      <c r="D4" s="281"/>
      <c r="E4" s="283"/>
      <c r="F4" s="285"/>
      <c r="G4" s="285"/>
    </row>
    <row r="5" spans="1:10" ht="16.5" thickBot="1" x14ac:dyDescent="0.3">
      <c r="A5" s="286" t="str">
        <f ca="1">IF(LEN(C5)=3,LEFT(C5,1),LEFT(C5,3))</f>
        <v>3</v>
      </c>
      <c r="B5" s="290" t="str">
        <f ca="1">VLOOKUP(A5,$I$5:$J$14,2,FALSE)</f>
        <v>3. Comunicación</v>
      </c>
      <c r="C5" s="287">
        <f ca="1">VLOOKUP(E5,CHOOSE({1,2,2},'Resultados Porcentuales'!P10:P86,'Resultados Porcentuales'!A10:N86),2,FALSE)</f>
        <v>3.1</v>
      </c>
      <c r="D5" s="288" t="str">
        <f ca="1">VLOOKUP(E5,CHOOSE({1,2,2},'Resultados Porcentuales'!$P$10:$P$86,'Resultados Porcentuales'!$A$10:$N$86),3,FALSE)</f>
        <v>Expresa con claridad y de manera concisa el mensaje a transmitir.</v>
      </c>
      <c r="E5" s="289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86"/>
      <c r="B6" s="290"/>
      <c r="C6" s="287"/>
      <c r="D6" s="288"/>
      <c r="E6" s="289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86"/>
      <c r="B7" s="290"/>
      <c r="C7" s="287"/>
      <c r="D7" s="288"/>
      <c r="E7" s="289"/>
      <c r="F7" s="105"/>
      <c r="G7" s="106"/>
      <c r="I7" t="str">
        <f>"3"</f>
        <v>3</v>
      </c>
      <c r="J7" s="75" t="s">
        <v>319</v>
      </c>
    </row>
    <row r="8" spans="1:10" ht="45.75" customHeight="1" thickBot="1" x14ac:dyDescent="0.3">
      <c r="A8" s="286" t="str">
        <f ca="1">IF(LEN(C8)=3,LEFT(C8,1),LEFT(C8,3))</f>
        <v>2</v>
      </c>
      <c r="B8" s="290" t="str">
        <f ca="1">VLOOKUP(A8,$I$5:$J$14,2,FALSE)</f>
        <v>2. Diseño en Ingeniería</v>
      </c>
      <c r="C8" s="287">
        <f ca="1">VLOOKUP(E8,CHOOSE({1,2,2},'Resultados Porcentuales'!P10:P86,'Resultados Porcentuales'!A10:N86),2,FALSE)</f>
        <v>2.5</v>
      </c>
      <c r="D8" s="288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89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86"/>
      <c r="B9" s="290"/>
      <c r="C9" s="287"/>
      <c r="D9" s="288"/>
      <c r="E9" s="289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86"/>
      <c r="B10" s="290"/>
      <c r="C10" s="287"/>
      <c r="D10" s="288"/>
      <c r="E10" s="289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86" t="str">
        <f ca="1">IF(LEN(C11)=3,LEFT(C11,1),LEFT(C11,3))</f>
        <v>7</v>
      </c>
      <c r="B11" s="290" t="str">
        <f ca="1">VLOOKUP(A11,$I$5:$J$14,2,FALSE)</f>
        <v>7.  Aprendizaje Autónomo</v>
      </c>
      <c r="C11" s="287">
        <f ca="1">VLOOKUP(E11,CHOOSE({1,2,2},'Resultados Porcentuales'!P10:P86,'Resultados Porcentuales'!A10:N86),2,FALSE)</f>
        <v>7.3</v>
      </c>
      <c r="D11" s="288" t="str">
        <f ca="1">VLOOKUP(E11,CHOOSE({1,2,2},'Resultados Porcentuales'!$P$10:$P$86,'Resultados Porcentuales'!$A$10:$N$86),3,FALSE)</f>
        <v>Profundiza en el conocimiento y en el desarrollo de habilidades ingenieriles.</v>
      </c>
      <c r="E11" s="289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86"/>
      <c r="B12" s="290"/>
      <c r="C12" s="287"/>
      <c r="D12" s="288"/>
      <c r="E12" s="289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86"/>
      <c r="B13" s="290"/>
      <c r="C13" s="287"/>
      <c r="D13" s="288"/>
      <c r="E13" s="289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86" t="str">
        <f ca="1">IF(LEN(C14)=3,LEFT(C14,1),LEFT(C14,3))</f>
        <v>6</v>
      </c>
      <c r="B14" s="290" t="str">
        <f ca="1">VLOOKUP(A14,$I$5:$J$14,2,FALSE)</f>
        <v>6.  Experimentación y Pruebas</v>
      </c>
      <c r="C14" s="287">
        <f ca="1">VLOOKUP(E14,CHOOSE({1,2,2},'Resultados Porcentuales'!P10:P86,'Resultados Porcentuales'!A10:N86),2,FALSE)</f>
        <v>6.4</v>
      </c>
      <c r="D14" s="288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89">
        <f ca="1">SMALL('Resultados Porcentuales'!$P$10:$P$86,4)</f>
        <v>0.75</v>
      </c>
      <c r="F14" s="105"/>
      <c r="G14" s="106"/>
      <c r="I14" t="str">
        <f>"8"</f>
        <v>8</v>
      </c>
      <c r="J14" s="75" t="s">
        <v>323</v>
      </c>
    </row>
    <row r="15" spans="1:10" ht="15.75" thickBot="1" x14ac:dyDescent="0.3">
      <c r="A15" s="286"/>
      <c r="B15" s="290"/>
      <c r="C15" s="287"/>
      <c r="D15" s="288"/>
      <c r="E15" s="289"/>
      <c r="F15" s="105"/>
      <c r="G15" s="106"/>
    </row>
    <row r="16" spans="1:10" ht="15.75" thickBot="1" x14ac:dyDescent="0.3">
      <c r="A16" s="286"/>
      <c r="B16" s="290"/>
      <c r="C16" s="287"/>
      <c r="D16" s="288"/>
      <c r="E16" s="289"/>
      <c r="F16" s="105"/>
      <c r="G16" s="106"/>
    </row>
    <row r="17" spans="1:7" ht="15.75" thickBot="1" x14ac:dyDescent="0.3">
      <c r="A17" s="286" t="str">
        <f ca="1">IF(LEN(C17)=3,LEFT(C17,1),LEFT(C17,3))</f>
        <v>4.a</v>
      </c>
      <c r="B17" s="290" t="str">
        <f ca="1">VLOOKUP(A17,$I$5:$J$14,2,FALSE)</f>
        <v>4.a.  Responsabilidad Ética y Profesional</v>
      </c>
      <c r="C17" s="287" t="str">
        <f ca="1">VLOOKUP(E17,CHOOSE({1,2,2},'Resultados Porcentuales'!P10:P86,'Resultados Porcentuales'!A10:N86),2,FALSE)</f>
        <v>4.a.1</v>
      </c>
      <c r="D17" s="288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89">
        <f ca="1">SMALL('Resultados Porcentuales'!$P$10:$P$86,5)</f>
        <v>0.79166666666666674</v>
      </c>
      <c r="F17" s="105"/>
      <c r="G17" s="106"/>
    </row>
    <row r="18" spans="1:7" ht="15.75" thickBot="1" x14ac:dyDescent="0.3">
      <c r="A18" s="286"/>
      <c r="B18" s="290"/>
      <c r="C18" s="287"/>
      <c r="D18" s="288"/>
      <c r="E18" s="289"/>
      <c r="F18" s="105"/>
      <c r="G18" s="106"/>
    </row>
    <row r="19" spans="1:7" ht="15.75" thickBot="1" x14ac:dyDescent="0.3">
      <c r="A19" s="286"/>
      <c r="B19" s="290"/>
      <c r="C19" s="287"/>
      <c r="D19" s="288"/>
      <c r="E19" s="289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B1:G1"/>
    <mergeCell ref="B3:B4"/>
    <mergeCell ref="C3:D4"/>
    <mergeCell ref="E3:E4"/>
    <mergeCell ref="F3:F4"/>
    <mergeCell ref="G3:G4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A2" sqref="A2:F2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6" t="s">
        <v>247</v>
      </c>
      <c r="B1" s="296"/>
      <c r="C1" s="296"/>
      <c r="D1" s="296"/>
      <c r="E1" s="296"/>
      <c r="F1" s="296"/>
    </row>
    <row r="2" spans="1:6" ht="19.5" customHeight="1" thickTop="1" thickBot="1" x14ac:dyDescent="0.4">
      <c r="A2" s="303" t="str">
        <f>IF('Instrumentos de Evaluación'!D2=0,"",'Instrumentos de Evaluación'!D2&amp;" - "&amp;'Instrumentos de Evaluación'!D3)</f>
        <v>BRC01A Redacción y Comunicación - Ingeniería Geológica</v>
      </c>
      <c r="B2" s="303"/>
      <c r="C2" s="303"/>
      <c r="D2" s="303"/>
      <c r="E2" s="303"/>
      <c r="F2" s="303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7" t="s">
        <v>267</v>
      </c>
      <c r="B4" s="299" t="s">
        <v>255</v>
      </c>
      <c r="C4" s="300"/>
      <c r="D4" s="304" t="s">
        <v>256</v>
      </c>
      <c r="E4" s="297" t="s">
        <v>257</v>
      </c>
      <c r="F4" s="297" t="s">
        <v>264</v>
      </c>
    </row>
    <row r="5" spans="1:6" ht="15.75" thickBot="1" x14ac:dyDescent="0.3">
      <c r="A5" s="298"/>
      <c r="B5" s="301"/>
      <c r="C5" s="302"/>
      <c r="D5" s="305"/>
      <c r="E5" s="298"/>
      <c r="F5" s="298"/>
    </row>
    <row r="6" spans="1:6" ht="45.75" customHeight="1" thickBot="1" x14ac:dyDescent="0.3">
      <c r="A6" s="294" t="str">
        <f ca="1">A!B5</f>
        <v>3. Comunicación</v>
      </c>
      <c r="B6" s="293">
        <f ca="1">A!C5</f>
        <v>3.1</v>
      </c>
      <c r="C6" s="291" t="str">
        <f ca="1">A!D5</f>
        <v>Expresa con claridad y de manera concisa el mensaje a transmitir.</v>
      </c>
      <c r="D6" s="292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4"/>
      <c r="B7" s="293"/>
      <c r="C7" s="291"/>
      <c r="D7" s="292"/>
      <c r="E7" s="102" t="s">
        <v>246</v>
      </c>
      <c r="F7" s="103">
        <v>45975</v>
      </c>
    </row>
    <row r="8" spans="1:6" ht="45.75" customHeight="1" thickBot="1" x14ac:dyDescent="0.3">
      <c r="A8" s="294"/>
      <c r="B8" s="293"/>
      <c r="C8" s="291"/>
      <c r="D8" s="292"/>
      <c r="E8" s="102" t="s">
        <v>260</v>
      </c>
      <c r="F8" s="103">
        <v>46011</v>
      </c>
    </row>
    <row r="9" spans="1:6" ht="45.75" customHeight="1" thickBot="1" x14ac:dyDescent="0.3">
      <c r="A9" s="294" t="str">
        <f ca="1">A!B8</f>
        <v>2. Diseño en Ingeniería</v>
      </c>
      <c r="B9" s="293">
        <f ca="1">A!C8</f>
        <v>2.5</v>
      </c>
      <c r="C9" s="295" t="str">
        <f ca="1">A!D8</f>
        <v>Presenta y describe la solución en forma simbólica y gráfica a través de planos, simulaciones virtuales y diagramas.</v>
      </c>
      <c r="D9" s="292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4"/>
      <c r="B10" s="293"/>
      <c r="C10" s="295"/>
      <c r="D10" s="292"/>
      <c r="E10" s="102" t="s">
        <v>244</v>
      </c>
      <c r="F10" s="103">
        <v>45914</v>
      </c>
    </row>
    <row r="11" spans="1:6" ht="45.75" customHeight="1" thickBot="1" x14ac:dyDescent="0.3">
      <c r="A11" s="294"/>
      <c r="B11" s="293"/>
      <c r="C11" s="295"/>
      <c r="D11" s="292"/>
      <c r="E11" s="102" t="s">
        <v>259</v>
      </c>
      <c r="F11" s="103">
        <v>45940</v>
      </c>
    </row>
    <row r="12" spans="1:6" ht="45.75" customHeight="1" thickBot="1" x14ac:dyDescent="0.3">
      <c r="A12" s="294" t="str">
        <f ca="1">A!B11</f>
        <v>7.  Aprendizaje Autónomo</v>
      </c>
      <c r="B12" s="293">
        <f ca="1">A!C11</f>
        <v>7.3</v>
      </c>
      <c r="C12" s="295" t="str">
        <f ca="1">A!D11</f>
        <v>Profundiza en el conocimiento y en el desarrollo de habilidades ingenieriles.</v>
      </c>
      <c r="D12" s="292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4"/>
      <c r="B13" s="293"/>
      <c r="C13" s="295"/>
      <c r="D13" s="292"/>
      <c r="E13" s="102" t="s">
        <v>263</v>
      </c>
      <c r="F13" s="103">
        <v>46015</v>
      </c>
    </row>
    <row r="14" spans="1:6" ht="45.75" customHeight="1" thickBot="1" x14ac:dyDescent="0.3">
      <c r="A14" s="294"/>
      <c r="B14" s="293"/>
      <c r="C14" s="295"/>
      <c r="D14" s="292"/>
      <c r="E14" s="102" t="s">
        <v>250</v>
      </c>
      <c r="F14" s="103">
        <v>45985</v>
      </c>
    </row>
    <row r="15" spans="1:6" ht="45.75" customHeight="1" thickBot="1" x14ac:dyDescent="0.3">
      <c r="A15" s="294" t="str">
        <f ca="1">A!B14</f>
        <v>6.  Experimentación y Pruebas</v>
      </c>
      <c r="B15" s="293">
        <f ca="1">A!C14</f>
        <v>6.4</v>
      </c>
      <c r="C15" s="295" t="str">
        <f ca="1">A!D14</f>
        <v>Formula conclusiones lógicas y coherentes a partir de los resultados obtenidos y con criterio ingenieril.</v>
      </c>
      <c r="D15" s="292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4"/>
      <c r="B16" s="293"/>
      <c r="C16" s="295"/>
      <c r="D16" s="292"/>
      <c r="E16" s="102" t="s">
        <v>261</v>
      </c>
      <c r="F16" s="103">
        <v>45915</v>
      </c>
    </row>
    <row r="17" spans="1:6" ht="45.75" customHeight="1" thickBot="1" x14ac:dyDescent="0.3">
      <c r="A17" s="294"/>
      <c r="B17" s="293"/>
      <c r="C17" s="295"/>
      <c r="D17" s="292"/>
      <c r="E17" s="102" t="s">
        <v>249</v>
      </c>
      <c r="F17" s="103">
        <v>45981</v>
      </c>
    </row>
  </sheetData>
  <mergeCells count="23"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  <mergeCell ref="C6:C8"/>
    <mergeCell ref="D6:D8"/>
    <mergeCell ref="B15:B17"/>
    <mergeCell ref="A12:A14"/>
    <mergeCell ref="A15:A17"/>
    <mergeCell ref="C15:C17"/>
    <mergeCell ref="D15:D17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3" t="s">
        <v>32</v>
      </c>
      <c r="C2" s="204"/>
      <c r="D2" s="204"/>
      <c r="E2" s="204"/>
      <c r="F2" s="204"/>
      <c r="G2" s="162" t="s">
        <v>317</v>
      </c>
      <c r="H2" s="163"/>
      <c r="I2" s="163"/>
      <c r="J2" s="164"/>
      <c r="K2" s="159" t="s">
        <v>318</v>
      </c>
      <c r="L2" s="160"/>
      <c r="M2" s="160"/>
      <c r="N2" s="160"/>
      <c r="O2" s="160"/>
      <c r="P2" s="161"/>
      <c r="Q2" s="159" t="s">
        <v>319</v>
      </c>
      <c r="R2" s="160"/>
      <c r="S2" s="160"/>
      <c r="T2" s="160"/>
      <c r="U2" s="176" t="s">
        <v>53</v>
      </c>
      <c r="V2" s="176"/>
      <c r="W2" s="176"/>
      <c r="X2" s="176"/>
      <c r="Y2" s="176" t="s">
        <v>55</v>
      </c>
      <c r="Z2" s="176"/>
      <c r="AA2" s="176"/>
      <c r="AB2" s="158" t="s">
        <v>56</v>
      </c>
      <c r="AC2" s="158"/>
      <c r="AD2" s="158"/>
      <c r="AE2" s="158"/>
      <c r="AF2" s="158" t="s">
        <v>57</v>
      </c>
      <c r="AG2" s="158"/>
      <c r="AH2" s="158"/>
      <c r="AI2" s="158"/>
      <c r="AJ2" s="158" t="s">
        <v>58</v>
      </c>
      <c r="AK2" s="158"/>
      <c r="AL2" s="158"/>
      <c r="AM2" s="158"/>
      <c r="AN2" s="158"/>
      <c r="AO2" s="159" t="s">
        <v>320</v>
      </c>
      <c r="AP2" s="160"/>
      <c r="AQ2" s="160"/>
      <c r="AR2" s="161"/>
      <c r="AS2" s="162" t="s">
        <v>321</v>
      </c>
      <c r="AT2" s="163"/>
      <c r="AU2" s="164"/>
    </row>
    <row r="3" spans="2:51" ht="22.5" customHeight="1" x14ac:dyDescent="0.25">
      <c r="B3" s="205" t="s">
        <v>45</v>
      </c>
      <c r="C3" s="206"/>
      <c r="D3" s="207"/>
      <c r="E3" s="207"/>
      <c r="F3" s="207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322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8"/>
      <c r="C4" s="209"/>
      <c r="D4" s="209"/>
      <c r="E4" s="209"/>
      <c r="F4" s="209"/>
      <c r="G4" s="197" t="s">
        <v>285</v>
      </c>
      <c r="H4" s="197" t="s">
        <v>286</v>
      </c>
      <c r="I4" s="197" t="s">
        <v>287</v>
      </c>
      <c r="J4" s="197" t="s">
        <v>288</v>
      </c>
      <c r="K4" s="197" t="s">
        <v>289</v>
      </c>
      <c r="L4" s="197" t="s">
        <v>290</v>
      </c>
      <c r="M4" s="200" t="s">
        <v>291</v>
      </c>
      <c r="N4" s="197" t="s">
        <v>292</v>
      </c>
      <c r="O4" s="197" t="s">
        <v>293</v>
      </c>
      <c r="P4" s="197" t="s">
        <v>294</v>
      </c>
      <c r="Q4" s="197" t="s">
        <v>25</v>
      </c>
      <c r="R4" s="197" t="s">
        <v>295</v>
      </c>
      <c r="S4" s="197" t="s">
        <v>34</v>
      </c>
      <c r="T4" s="197" t="s">
        <v>296</v>
      </c>
      <c r="U4" s="197" t="s">
        <v>297</v>
      </c>
      <c r="V4" s="197" t="s">
        <v>35</v>
      </c>
      <c r="W4" s="197" t="s">
        <v>36</v>
      </c>
      <c r="X4" s="197" t="s">
        <v>37</v>
      </c>
      <c r="Y4" s="197" t="s">
        <v>298</v>
      </c>
      <c r="Z4" s="197" t="s">
        <v>299</v>
      </c>
      <c r="AA4" s="197" t="s">
        <v>300</v>
      </c>
      <c r="AB4" s="197" t="s">
        <v>301</v>
      </c>
      <c r="AC4" s="197" t="s">
        <v>302</v>
      </c>
      <c r="AD4" s="197" t="s">
        <v>303</v>
      </c>
      <c r="AE4" s="197" t="s">
        <v>304</v>
      </c>
      <c r="AF4" s="197" t="s">
        <v>38</v>
      </c>
      <c r="AG4" s="197" t="s">
        <v>305</v>
      </c>
      <c r="AH4" s="197" t="s">
        <v>306</v>
      </c>
      <c r="AI4" s="197" t="s">
        <v>39</v>
      </c>
      <c r="AJ4" s="197" t="s">
        <v>307</v>
      </c>
      <c r="AK4" s="197" t="s">
        <v>308</v>
      </c>
      <c r="AL4" s="197" t="s">
        <v>40</v>
      </c>
      <c r="AM4" s="197" t="s">
        <v>309</v>
      </c>
      <c r="AN4" s="197" t="s">
        <v>310</v>
      </c>
      <c r="AO4" s="197" t="s">
        <v>311</v>
      </c>
      <c r="AP4" s="197" t="s">
        <v>41</v>
      </c>
      <c r="AQ4" s="197" t="s">
        <v>312</v>
      </c>
      <c r="AR4" s="197" t="s">
        <v>313</v>
      </c>
      <c r="AS4" s="197" t="s">
        <v>314</v>
      </c>
      <c r="AT4" s="197" t="s">
        <v>315</v>
      </c>
      <c r="AU4" s="197" t="s">
        <v>316</v>
      </c>
    </row>
    <row r="5" spans="2:51" x14ac:dyDescent="0.25">
      <c r="B5" s="210" t="s">
        <v>22</v>
      </c>
      <c r="C5" s="212" t="s">
        <v>81</v>
      </c>
      <c r="D5" s="212" t="s">
        <v>134</v>
      </c>
      <c r="E5" s="212" t="s">
        <v>135</v>
      </c>
      <c r="F5" s="214" t="s">
        <v>136</v>
      </c>
      <c r="G5" s="198"/>
      <c r="H5" s="198"/>
      <c r="I5" s="198"/>
      <c r="J5" s="198"/>
      <c r="K5" s="198"/>
      <c r="L5" s="198"/>
      <c r="M5" s="201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11"/>
      <c r="C6" s="213"/>
      <c r="D6" s="213"/>
      <c r="E6" s="213"/>
      <c r="F6" s="215"/>
      <c r="G6" s="199"/>
      <c r="H6" s="199"/>
      <c r="I6" s="199"/>
      <c r="J6" s="199"/>
      <c r="K6" s="199"/>
      <c r="L6" s="199"/>
      <c r="M6" s="202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  <mergeCell ref="AA4:AA6"/>
    <mergeCell ref="Y4:Y6"/>
    <mergeCell ref="Z4:Z6"/>
    <mergeCell ref="N4:N6"/>
    <mergeCell ref="O4:O6"/>
    <mergeCell ref="P4:P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AF2:AI2"/>
    <mergeCell ref="AJ2:AN2"/>
    <mergeCell ref="AO2:AR2"/>
    <mergeCell ref="AS2:AU2"/>
    <mergeCell ref="AF4:AF6"/>
    <mergeCell ref="AG4:AG6"/>
    <mergeCell ref="AH4:AH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335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334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11"/>
      <c r="C6" s="213"/>
      <c r="D6" s="213"/>
      <c r="E6" s="213"/>
      <c r="F6" s="215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32" t="s">
        <v>335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22.5" customHeight="1" x14ac:dyDescent="0.25">
      <c r="B3" s="241" t="s">
        <v>336</v>
      </c>
      <c r="C3" s="242"/>
      <c r="D3" s="243"/>
      <c r="E3" s="235">
        <v>1.1000000000000001</v>
      </c>
      <c r="F3" s="236"/>
      <c r="G3" s="236"/>
      <c r="H3" s="240"/>
      <c r="I3" s="235">
        <v>1.2</v>
      </c>
      <c r="J3" s="236"/>
      <c r="K3" s="236"/>
      <c r="L3" s="240"/>
      <c r="M3" s="235">
        <v>1.3</v>
      </c>
      <c r="N3" s="236"/>
      <c r="O3" s="236"/>
      <c r="P3" s="240"/>
      <c r="Q3" s="235">
        <v>1.4</v>
      </c>
      <c r="R3" s="236"/>
      <c r="S3" s="236"/>
      <c r="T3" s="240"/>
      <c r="U3" s="235">
        <v>1.5</v>
      </c>
      <c r="V3" s="236"/>
      <c r="W3" s="236"/>
      <c r="X3" s="236"/>
      <c r="Y3" s="253">
        <v>2.1</v>
      </c>
      <c r="Z3" s="253"/>
      <c r="AA3" s="253"/>
      <c r="AB3" s="253"/>
      <c r="AC3" s="253">
        <v>2.2000000000000002</v>
      </c>
      <c r="AD3" s="253"/>
      <c r="AE3" s="253"/>
      <c r="AF3" s="253"/>
      <c r="AG3" s="253">
        <v>2.2999999999999998</v>
      </c>
      <c r="AH3" s="253"/>
      <c r="AI3" s="253"/>
      <c r="AJ3" s="253"/>
      <c r="AK3" s="253">
        <v>2.4</v>
      </c>
      <c r="AL3" s="253"/>
      <c r="AM3" s="253"/>
      <c r="AN3" s="253"/>
      <c r="AO3" s="253">
        <v>2.5</v>
      </c>
      <c r="AP3" s="253"/>
      <c r="AQ3" s="253"/>
      <c r="AR3" s="253"/>
      <c r="AS3" s="253">
        <v>2.6</v>
      </c>
      <c r="AT3" s="253"/>
      <c r="AU3" s="253"/>
      <c r="AV3" s="253"/>
      <c r="AW3" s="253">
        <v>2.7</v>
      </c>
      <c r="AX3" s="253"/>
      <c r="AY3" s="253"/>
      <c r="AZ3" s="253"/>
      <c r="BA3" s="253"/>
      <c r="BB3" s="253"/>
      <c r="BC3" s="253"/>
      <c r="BD3" s="253"/>
      <c r="BE3" s="253"/>
      <c r="BF3" s="253"/>
      <c r="BG3" s="253"/>
      <c r="BH3" s="253"/>
      <c r="BI3" s="253"/>
      <c r="BJ3" s="253"/>
      <c r="BK3" s="253"/>
      <c r="BL3" s="253"/>
      <c r="BM3" s="253"/>
      <c r="BN3" s="253"/>
      <c r="BO3" s="253"/>
      <c r="BP3" s="253"/>
      <c r="BQ3" s="253"/>
      <c r="BR3" s="253"/>
      <c r="BS3" s="253"/>
      <c r="BT3" s="253"/>
      <c r="BU3" s="253"/>
      <c r="BV3" s="253"/>
      <c r="BW3" s="253"/>
      <c r="BX3" s="253"/>
      <c r="BY3" s="253"/>
      <c r="BZ3" s="253"/>
      <c r="CA3" s="253"/>
      <c r="CB3" s="253"/>
      <c r="CC3" s="253"/>
      <c r="CD3" s="253"/>
      <c r="CE3" s="253"/>
      <c r="CF3" s="253"/>
      <c r="CG3" s="253"/>
      <c r="CH3" s="253"/>
      <c r="CI3" s="253"/>
      <c r="CJ3" s="253"/>
      <c r="CK3" s="253"/>
      <c r="CL3" s="253"/>
      <c r="CM3" s="253"/>
      <c r="CN3" s="253"/>
      <c r="CO3" s="253"/>
      <c r="CP3" s="253"/>
      <c r="CQ3" s="253"/>
      <c r="CR3" s="253"/>
      <c r="CS3" s="253"/>
      <c r="CT3" s="253"/>
      <c r="CU3" s="253"/>
      <c r="CV3" s="253"/>
      <c r="CW3" s="253"/>
      <c r="CX3" s="253"/>
      <c r="CY3" s="253"/>
      <c r="CZ3" s="253"/>
      <c r="DA3" s="253"/>
      <c r="DB3" s="253"/>
      <c r="DC3" s="253"/>
      <c r="DD3" s="253"/>
      <c r="DE3" s="253"/>
      <c r="DF3" s="253"/>
      <c r="DG3" s="253"/>
      <c r="DH3" s="253"/>
      <c r="DI3" s="253"/>
      <c r="DJ3" s="253"/>
      <c r="DK3" s="253"/>
      <c r="DL3" s="253"/>
      <c r="DM3" s="253"/>
      <c r="DN3" s="253"/>
      <c r="DO3" s="253"/>
      <c r="DP3" s="253"/>
      <c r="DQ3" s="253"/>
      <c r="DR3" s="253"/>
      <c r="DS3" s="253"/>
      <c r="DT3" s="253"/>
      <c r="DU3" s="253"/>
      <c r="DV3" s="253"/>
      <c r="DW3" s="253"/>
      <c r="DX3" s="253"/>
      <c r="DY3" s="253"/>
      <c r="DZ3" s="253"/>
      <c r="EA3" s="253"/>
      <c r="EB3" s="253"/>
      <c r="EC3" s="253"/>
      <c r="ED3" s="253"/>
      <c r="EE3" s="253"/>
      <c r="EF3" s="253"/>
      <c r="EG3" s="253"/>
      <c r="EH3" s="253"/>
      <c r="EI3" s="253"/>
      <c r="EJ3" s="253"/>
      <c r="EK3" s="253"/>
      <c r="EL3" s="253"/>
      <c r="EM3" s="253"/>
      <c r="EN3" s="253"/>
      <c r="EO3" s="253"/>
      <c r="EP3" s="253"/>
      <c r="EQ3" s="253"/>
      <c r="ER3" s="253"/>
      <c r="ES3" s="253"/>
      <c r="ET3" s="253"/>
      <c r="EU3" s="253"/>
      <c r="EV3" s="253"/>
      <c r="EW3" s="253"/>
      <c r="EX3" s="253"/>
      <c r="EY3" s="253"/>
      <c r="EZ3" s="253"/>
      <c r="FA3" s="253"/>
      <c r="FB3" s="253"/>
      <c r="FC3" s="253"/>
      <c r="FD3" s="253"/>
      <c r="FE3" s="253"/>
      <c r="FF3" s="253"/>
      <c r="FG3" s="253"/>
      <c r="FH3" s="253"/>
      <c r="FI3" s="253"/>
      <c r="FJ3" s="253"/>
      <c r="FK3" s="253"/>
      <c r="FL3" s="253"/>
    </row>
    <row r="4" spans="2:168" ht="97.5" customHeight="1" x14ac:dyDescent="0.25">
      <c r="B4" s="244"/>
      <c r="C4" s="245"/>
      <c r="D4" s="246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0" t="str">
        <f>'Instrumentos de Evaluación'!AX5</f>
        <v>Aplica correctamente los conceptos y métodos de las matemáticas y las ciencias para la solución de problemas.</v>
      </c>
      <c r="N4" s="251"/>
      <c r="O4" s="251"/>
      <c r="P4" s="252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7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8"/>
      <c r="AA4" s="248"/>
      <c r="AB4" s="249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54" t="s">
        <v>22</v>
      </c>
      <c r="C5" s="256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55"/>
      <c r="C6" s="257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  <mergeCell ref="FA3:FD3"/>
    <mergeCell ref="FE3:FH3"/>
    <mergeCell ref="FI3:FL3"/>
    <mergeCell ref="DY3:EB3"/>
    <mergeCell ref="EC3:EF3"/>
    <mergeCell ref="EG3:EJ3"/>
    <mergeCell ref="EK3:EN3"/>
    <mergeCell ref="EO3:ER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C4:CF4"/>
    <mergeCell ref="CG4:CJ4"/>
    <mergeCell ref="CK4:CN4"/>
    <mergeCell ref="CO4:CR4"/>
    <mergeCell ref="CS4:CV4"/>
    <mergeCell ref="BI4:BL4"/>
    <mergeCell ref="BM4:BP4"/>
    <mergeCell ref="BQ4:BT4"/>
    <mergeCell ref="BU4:BX4"/>
    <mergeCell ref="BY4:CB4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2:D2"/>
    <mergeCell ref="U3:X3"/>
    <mergeCell ref="U4:X4"/>
    <mergeCell ref="E3:H3"/>
    <mergeCell ref="E4:H4"/>
    <mergeCell ref="I4:L4"/>
    <mergeCell ref="E2:T2"/>
    <mergeCell ref="U2:AR2"/>
    <mergeCell ref="EK2:EZ2"/>
    <mergeCell ref="FA2:FL2"/>
    <mergeCell ref="AS2:BH2"/>
    <mergeCell ref="BI2:BX2"/>
    <mergeCell ref="CK2:CZ2"/>
    <mergeCell ref="DA2:DP2"/>
    <mergeCell ref="DQ2:EJ2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0" t="s">
        <v>32</v>
      </c>
      <c r="C2" s="260"/>
      <c r="D2" s="260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59" t="s">
        <v>45</v>
      </c>
      <c r="C3" s="259"/>
      <c r="D3" s="259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61"/>
      <c r="C6" s="15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B4:B6"/>
    <mergeCell ref="C4:C6"/>
    <mergeCell ref="E3:H3"/>
    <mergeCell ref="I3:L3"/>
    <mergeCell ref="M3: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DE3:DH3"/>
    <mergeCell ref="DI3:DL3"/>
    <mergeCell ref="DM3:DP3"/>
    <mergeCell ref="DQ3:DT3"/>
    <mergeCell ref="CG3:CJ3"/>
    <mergeCell ref="CK3:CN3"/>
    <mergeCell ref="CO3:CR3"/>
    <mergeCell ref="CS3:CV3"/>
    <mergeCell ref="CW3:CZ3"/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32" t="s">
        <v>32</v>
      </c>
      <c r="C2" s="233"/>
      <c r="D2" s="234"/>
      <c r="E2" s="231" t="s">
        <v>317</v>
      </c>
      <c r="F2" s="231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 t="s">
        <v>318</v>
      </c>
      <c r="V2" s="231"/>
      <c r="W2" s="231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1"/>
      <c r="AN2" s="231"/>
      <c r="AO2" s="231"/>
      <c r="AP2" s="231"/>
      <c r="AQ2" s="231"/>
      <c r="AR2" s="231"/>
      <c r="AS2" s="231" t="s">
        <v>319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 t="s">
        <v>53</v>
      </c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 t="s">
        <v>55</v>
      </c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 t="s">
        <v>56</v>
      </c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 t="s">
        <v>57</v>
      </c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 t="s">
        <v>58</v>
      </c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 t="s">
        <v>320</v>
      </c>
      <c r="EL2" s="231"/>
      <c r="EM2" s="231"/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1"/>
      <c r="FA2" s="231" t="s">
        <v>323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</row>
    <row r="3" spans="2:168" ht="112.5" customHeight="1" x14ac:dyDescent="0.25">
      <c r="B3" s="262" t="s">
        <v>33</v>
      </c>
      <c r="C3" s="263"/>
      <c r="D3" s="264"/>
      <c r="E3" s="258" t="str">
        <f>'Nota de Estudiantes'!E4</f>
        <v xml:space="preserve">Identifica y formula problemas, analiza sus antecedentes y diagnostica su situación y estado. </v>
      </c>
      <c r="F3" s="258"/>
      <c r="G3" s="258"/>
      <c r="H3" s="258"/>
      <c r="I3" s="258" t="str">
        <f>'Nota de Estudiantes'!I4</f>
        <v>Propone y compara diversas alternativas de solución a un problema, y selecciona la solución más viable técnica, económica y sostenible.</v>
      </c>
      <c r="J3" s="258"/>
      <c r="K3" s="258"/>
      <c r="L3" s="258"/>
      <c r="M3" s="258" t="str">
        <f>'Nota de Estudiantes'!M4</f>
        <v>Aplica correctamente los conceptos y métodos de las matemáticas y las ciencias para la solución de problemas.</v>
      </c>
      <c r="N3" s="258"/>
      <c r="O3" s="258"/>
      <c r="P3" s="258"/>
      <c r="Q3" s="258" t="str">
        <f>'Nota de Estudiantes'!Q4</f>
        <v>Usa los métodos, técnicas y herramientas de la ingeniería para el planteamiento, descripción y solución de problemas.</v>
      </c>
      <c r="R3" s="258"/>
      <c r="S3" s="258"/>
      <c r="T3" s="258"/>
      <c r="U3" s="258" t="str">
        <f>'Nota de Estudiantes'!U4</f>
        <v>Interpreta requerimientos y necesidades y los traduce en proyectos de diseño en ingeniería.</v>
      </c>
      <c r="V3" s="258"/>
      <c r="W3" s="258"/>
      <c r="X3" s="258"/>
      <c r="Y3" s="258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8"/>
      <c r="AA3" s="258"/>
      <c r="AB3" s="258"/>
      <c r="AC3" s="258" t="str">
        <f>'Nota de Estudiantes'!AC4</f>
        <v>Propone y compara diferentes alternativas de solución según los requerimientos y restricciones, y selecciona justificadamente la alternativa más adecuada.</v>
      </c>
      <c r="AD3" s="258"/>
      <c r="AE3" s="258"/>
      <c r="AF3" s="258"/>
      <c r="AG3" s="258" t="str">
        <f>'Nota de Estudiantes'!AG4</f>
        <v xml:space="preserve">Desarrolla la solución haciendo uso de los métodos, técnicas, normas y estándares apropiados. </v>
      </c>
      <c r="AH3" s="258"/>
      <c r="AI3" s="258"/>
      <c r="AJ3" s="258"/>
      <c r="AK3" s="258" t="str">
        <f>'Nota de Estudiantes'!AK4</f>
        <v>Presenta y describe la solución en forma simbólica y gráfica a través de planos, simulaciones virtuales y diagramas.</v>
      </c>
      <c r="AL3" s="258"/>
      <c r="AM3" s="258"/>
      <c r="AN3" s="258"/>
      <c r="AO3" s="258" t="str">
        <f>'Nota de Estudiantes'!AO4</f>
        <v>Toma en consideración criterios de seguridad en el planteamiento de soluciones a problemas de diseño en ingeniería.</v>
      </c>
      <c r="AP3" s="258"/>
      <c r="AQ3" s="258"/>
      <c r="AR3" s="258"/>
      <c r="AS3" s="258" t="str">
        <f>'Nota de Estudiantes'!AS4</f>
        <v>Expresa con claridad y de manera concisa el mensaje a transmitir.</v>
      </c>
      <c r="AT3" s="258"/>
      <c r="AU3" s="258"/>
      <c r="AV3" s="258"/>
      <c r="AW3" s="258" t="str">
        <f>'Nota de Estudiantes'!AW4</f>
        <v>Elabora documentación técnica clara y precisa usando normas, simbología y terminología propias de la ingeniería.</v>
      </c>
      <c r="AX3" s="258"/>
      <c r="AY3" s="258"/>
      <c r="AZ3" s="258"/>
      <c r="BA3" s="258" t="str">
        <f>'Nota de Estudiantes'!BA4</f>
        <v>Adecúa su discurso según el tipo de audiencia para lograr un buen entendimiento e interpretación.</v>
      </c>
      <c r="BB3" s="258"/>
      <c r="BC3" s="258"/>
      <c r="BD3" s="258"/>
      <c r="BE3" s="258" t="str">
        <f>'Nota de Estudiantes'!BE4</f>
        <v>Comprende textos técnicos en inglés.</v>
      </c>
      <c r="BF3" s="258"/>
      <c r="BG3" s="258"/>
      <c r="BH3" s="258"/>
      <c r="BI3" s="258" t="str">
        <f>'Nota de Estudiantes'!BI4</f>
        <v xml:space="preserve">Se informa sobre los antecedentes de un problema o situación ética y los analiza para emitir un juicio justo en consideración del beneficio común.   </v>
      </c>
      <c r="BJ3" s="258"/>
      <c r="BK3" s="258"/>
      <c r="BL3" s="258"/>
      <c r="BM3" s="258" t="str">
        <f>'Nota de Estudiantes'!BM4</f>
        <v>Valora el cumplimiento puntual y responsable de sus actividades.</v>
      </c>
      <c r="BN3" s="258"/>
      <c r="BO3" s="258"/>
      <c r="BP3" s="258"/>
      <c r="BQ3" s="258" t="str">
        <f>'Nota de Estudiantes'!BQ4</f>
        <v xml:space="preserve">Respeta la propiedad intelectual y reconoce la autoría de trabajos y proyectos de otras personas. </v>
      </c>
      <c r="BR3" s="258"/>
      <c r="BS3" s="258"/>
      <c r="BT3" s="258"/>
      <c r="BU3" s="258" t="str">
        <f>'Nota de Estudiantes'!BU4</f>
        <v>Conoce y actúa de acuerdo al código de ética del Colegio de Ingenieros del Perú u otra sociedad profesional.</v>
      </c>
      <c r="BV3" s="258"/>
      <c r="BW3" s="258"/>
      <c r="BX3" s="258"/>
      <c r="BY3" s="258" t="str">
        <f>'Nota de Estudiantes'!BY4</f>
        <v>Reconoce el rol de la ingeniería en el progreso de la sociedad y la mejora de la calidad de vida de las personas.</v>
      </c>
      <c r="BZ3" s="258"/>
      <c r="CA3" s="258"/>
      <c r="CB3" s="258"/>
      <c r="CC3" s="258" t="str">
        <f>'Nota de Estudiantes'!CC4</f>
        <v>Valora el rol de la ingeniería en la innovación y creación de nuevos productos y procesos.</v>
      </c>
      <c r="CD3" s="258"/>
      <c r="CE3" s="258"/>
      <c r="CF3" s="258"/>
      <c r="CG3" s="258" t="str">
        <f>'Nota de Estudiantes'!CG4</f>
        <v>Reconoce el rol de la ingeniería en la prevención de riesgos y mitigación de desastres.</v>
      </c>
      <c r="CH3" s="258"/>
      <c r="CI3" s="258"/>
      <c r="CJ3" s="258"/>
      <c r="CK3" s="258" t="str">
        <f>'Nota de Estudiantes'!CK4</f>
        <v>Reconoce la importancia del trabajo en equipo y promueve la formación de grupos de trabajo.</v>
      </c>
      <c r="CL3" s="258"/>
      <c r="CM3" s="258"/>
      <c r="CN3" s="258"/>
      <c r="CO3" s="258" t="str">
        <f>'Nota de Estudiantes'!CO4</f>
        <v>Puede desempeñarse como líder o miembro activo de un equipo de trabajo aportando con iniciativa para alcanzar las metas propuestas.</v>
      </c>
      <c r="CP3" s="258"/>
      <c r="CQ3" s="258"/>
      <c r="CR3" s="258"/>
      <c r="CS3" s="258" t="str">
        <f>'Nota de Estudiantes'!CS4</f>
        <v>Propone y acepta ideas que conduzcan al alcance de los objetivos.</v>
      </c>
      <c r="CT3" s="258"/>
      <c r="CU3" s="258"/>
      <c r="CV3" s="258"/>
      <c r="CW3" s="258" t="str">
        <f>'Nota de Estudiantes'!CW4</f>
        <v>Respeta las diferencias, es tolerante y respeta los acuerdos.</v>
      </c>
      <c r="CX3" s="258"/>
      <c r="CY3" s="258"/>
      <c r="CZ3" s="258"/>
      <c r="DA3" s="258" t="str">
        <f>'Nota de Estudiantes'!DA4</f>
        <v>Formula los objetivos y restricciones de un proyecto y plantea las estrategias para su logro.</v>
      </c>
      <c r="DB3" s="258"/>
      <c r="DC3" s="258"/>
      <c r="DD3" s="258"/>
      <c r="DE3" s="258" t="str">
        <f>'Nota de Estudiantes'!DE4</f>
        <v>Determina los alcances de un proyecto, sus actividades y prioridades, y formula cronogramas de ejecución.</v>
      </c>
      <c r="DF3" s="258"/>
      <c r="DG3" s="258"/>
      <c r="DH3" s="258"/>
      <c r="DI3" s="258" t="str">
        <f>'Nota de Estudiantes'!DI4</f>
        <v>Determina los recursos necesarios para el desarrollo de un proyecto y formula presupuestos.</v>
      </c>
      <c r="DJ3" s="258"/>
      <c r="DK3" s="258"/>
      <c r="DL3" s="258"/>
      <c r="DM3" s="258" t="str">
        <f>'Nota de Estudiantes'!DM4</f>
        <v>Realiza seguimiento del avance del proyecto según lo programado para asegurar el cumplimiento de metas.</v>
      </c>
      <c r="DN3" s="258"/>
      <c r="DO3" s="258"/>
      <c r="DP3" s="258"/>
      <c r="DQ3" s="258" t="str">
        <f>'Nota de Estudiantes'!DQ4</f>
        <v>Determina los objetivos, así como los recursos necesarios para el experimento o prueba.</v>
      </c>
      <c r="DR3" s="258"/>
      <c r="DS3" s="258"/>
      <c r="DT3" s="258"/>
      <c r="DU3" s="258" t="str">
        <f>'Nota de Estudiantes'!DU4</f>
        <v xml:space="preserve">Utiliza adecuadamente los instrumentos y/o software para el experimento o prueba. </v>
      </c>
      <c r="DV3" s="258"/>
      <c r="DW3" s="258"/>
      <c r="DX3" s="258"/>
      <c r="DY3" s="258" t="str">
        <f>'Nota de Estudiantes'!DY4</f>
        <v>Procesa y analiza los resultados usando los métodos y criterios estadísticos apropiados.</v>
      </c>
      <c r="DZ3" s="258"/>
      <c r="EA3" s="258"/>
      <c r="EB3" s="258"/>
      <c r="EC3" s="258" t="str">
        <f>'Nota de Estudiantes'!EC4</f>
        <v>Formula conclusiones lógicas y coherentes a partir de los resultados obtenidos y con criterio ingenieril.</v>
      </c>
      <c r="ED3" s="258"/>
      <c r="EE3" s="258"/>
      <c r="EF3" s="258"/>
      <c r="EG3" s="258" t="str">
        <f>'Nota de Estudiantes'!EG4</f>
        <v>Entiende y aplica las normas de seguridad que corresponden a la experiencia o prueba.</v>
      </c>
      <c r="EH3" s="258"/>
      <c r="EI3" s="258"/>
      <c r="EJ3" s="258"/>
      <c r="EK3" s="258" t="str">
        <f>'Nota de Estudiantes'!EK4</f>
        <v>Es autónomo en su proceso de aprendizaje y aplica las estrategias más apropiadas.</v>
      </c>
      <c r="EL3" s="258"/>
      <c r="EM3" s="258"/>
      <c r="EN3" s="258"/>
      <c r="EO3" s="258" t="str">
        <f>'Nota de Estudiantes'!EO4</f>
        <v>Identifica y aplica las tecnologías de información y comunicación que facilitan el proceso de aprendizaje.</v>
      </c>
      <c r="EP3" s="258"/>
      <c r="EQ3" s="258"/>
      <c r="ER3" s="258"/>
      <c r="ES3" s="258" t="str">
        <f>'Nota de Estudiantes'!ES4</f>
        <v>Profundiza en el conocimiento y en el desarrollo de habilidades ingenieriles.</v>
      </c>
      <c r="ET3" s="258"/>
      <c r="EU3" s="258"/>
      <c r="EV3" s="258"/>
      <c r="EW3" s="258" t="str">
        <f>'Nota de Estudiantes'!EW4</f>
        <v>Se actualiza sobre las nuevas tendencias y tecnologías de la ingeniería y sus potenciales aplicaciones.</v>
      </c>
      <c r="EX3" s="258"/>
      <c r="EY3" s="258"/>
      <c r="EZ3" s="258"/>
      <c r="FA3" s="258" t="str">
        <f>'Nota de Estudiantes'!FA4</f>
        <v>Prioriza el uso de materiales y tecnologías amigables con el medio ambiente.</v>
      </c>
      <c r="FB3" s="258"/>
      <c r="FC3" s="258"/>
      <c r="FD3" s="258"/>
      <c r="FE3" s="258" t="str">
        <f>'Nota de Estudiantes'!FE4</f>
        <v>Hace un uso racional de los recursos naturales entendiendo su importancia en la vida de las personas y la sociedad.</v>
      </c>
      <c r="FF3" s="258"/>
      <c r="FG3" s="258"/>
      <c r="FH3" s="258"/>
      <c r="FI3" s="258" t="str">
        <f>'Nota de Estudiantes'!FI4</f>
        <v>Promueve el desarrollo sostenible en sus actividades profesionales y aplica normas de preservación y mejora ambiental</v>
      </c>
      <c r="FJ3" s="258"/>
      <c r="FK3" s="258"/>
      <c r="FL3" s="258"/>
    </row>
    <row r="4" spans="2:168" hidden="1" x14ac:dyDescent="0.25">
      <c r="B4" s="261" t="s">
        <v>22</v>
      </c>
      <c r="C4" s="15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61"/>
      <c r="C5" s="15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61"/>
      <c r="C6" s="15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  <mergeCell ref="DE3:DH3"/>
    <mergeCell ref="DI3:DL3"/>
    <mergeCell ref="DM3:DP3"/>
    <mergeCell ref="DQ3:DT3"/>
    <mergeCell ref="DU3:DX3"/>
    <mergeCell ref="CK3:CN3"/>
    <mergeCell ref="CO3:CR3"/>
    <mergeCell ref="CS3:CV3"/>
    <mergeCell ref="CW3:CZ3"/>
    <mergeCell ref="DA3:DD3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B2:D2"/>
    <mergeCell ref="E2:T2"/>
    <mergeCell ref="U2:AR2"/>
    <mergeCell ref="AS2:BH2"/>
    <mergeCell ref="BI2:BX2"/>
    <mergeCell ref="CK2:CZ2"/>
    <mergeCell ref="DA2:DP2"/>
    <mergeCell ref="DQ2:EJ2"/>
    <mergeCell ref="EK2:EZ2"/>
    <mergeCell ref="FA2:FL2"/>
    <mergeCell ref="B3:D3"/>
    <mergeCell ref="Y3:AB3"/>
    <mergeCell ref="AC3:AF3"/>
    <mergeCell ref="B4:B6"/>
    <mergeCell ref="C4:C6"/>
    <mergeCell ref="E3:H3"/>
    <mergeCell ref="I3:L3"/>
    <mergeCell ref="M3:P3"/>
    <mergeCell ref="AG3:AJ3"/>
    <mergeCell ref="AK3:AN3"/>
    <mergeCell ref="AO3:AR3"/>
    <mergeCell ref="Q3:T3"/>
    <mergeCell ref="U3:X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32" t="s">
        <v>32</v>
      </c>
      <c r="C2" s="233"/>
      <c r="D2" s="234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2:45" ht="135" customHeight="1" x14ac:dyDescent="0.25">
      <c r="B3" s="262" t="s">
        <v>33</v>
      </c>
      <c r="C3" s="263"/>
      <c r="D3" s="264"/>
      <c r="E3" s="179" t="str">
        <f>'Instrumentos de Evaluación'!AV5</f>
        <v xml:space="preserve">Identifica y formula problemas, analiza sus antecedentes y diagnostica su situación y estado. </v>
      </c>
      <c r="F3" s="179" t="str">
        <f>'Instrumentos de Evaluación'!AW5</f>
        <v>Propone y compara diversas alternativas de solución a un problema, y selecciona la solución más viable técnica, económica y sostenible.</v>
      </c>
      <c r="G3" s="179" t="str">
        <f>'Instrumentos de Evaluación'!AX5</f>
        <v>Aplica correctamente los conceptos y métodos de las matemáticas y las ciencias para la solución de problemas.</v>
      </c>
      <c r="H3" s="179" t="str">
        <f>'Instrumentos de Evaluación'!AY5</f>
        <v>Usa los métodos, técnicas y herramientas de la ingeniería para el planteamiento, descripción y solución de problemas.</v>
      </c>
      <c r="I3" s="179" t="str">
        <f>'Instrumentos de Evaluación'!AZ5</f>
        <v>Interpreta requerimientos y necesidades y los traduce en proyectos de diseño en ingeniería.</v>
      </c>
      <c r="J3" s="179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79" t="str">
        <f>'Instrumentos de Evaluación'!BB5</f>
        <v>Propone y compara diferentes alternativas de solución según los requerimientos y restricciones, y selecciona justificadamente la alternativa más adecuada.</v>
      </c>
      <c r="L3" s="179" t="str">
        <f>'Instrumentos de Evaluación'!BC5</f>
        <v xml:space="preserve">Desarrolla la solución haciendo uso de los métodos, técnicas, normas y estándares apropiados. </v>
      </c>
      <c r="M3" s="179" t="str">
        <f>'Instrumentos de Evaluación'!BD5</f>
        <v>Presenta y describe la solución en forma simbólica y gráfica a través de planos, simulaciones virtuales y diagramas.</v>
      </c>
      <c r="N3" s="179" t="str">
        <f>'Instrumentos de Evaluación'!BE5</f>
        <v>Toma en consideración criterios de seguridad en el planteamiento de soluciones a problemas de diseño en ingeniería.</v>
      </c>
      <c r="O3" s="179" t="str">
        <f>'Instrumentos de Evaluación'!BF5</f>
        <v>Expresa con claridad y de manera concisa el mensaje a transmitir.</v>
      </c>
      <c r="P3" s="179" t="str">
        <f>'Instrumentos de Evaluación'!BG5</f>
        <v>Elabora documentación técnica clara y precisa usando normas, simbología y terminología propias de la ingeniería.</v>
      </c>
      <c r="Q3" s="179" t="str">
        <f>'Instrumentos de Evaluación'!BH5</f>
        <v>Adecúa su discurso según el tipo de audiencia para lograr un buen entendimiento e interpretación.</v>
      </c>
      <c r="R3" s="179" t="str">
        <f>'Instrumentos de Evaluación'!BI5</f>
        <v>Comprende textos técnicos en inglés.</v>
      </c>
      <c r="S3" s="179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79" t="str">
        <f>'Instrumentos de Evaluación'!BK5</f>
        <v>Valora el cumplimiento puntual y responsable de sus actividades.</v>
      </c>
      <c r="U3" s="179" t="str">
        <f>'Instrumentos de Evaluación'!BL5</f>
        <v xml:space="preserve">Respeta la propiedad intelectual y reconoce la autoría de trabajos y proyectos de otras personas. </v>
      </c>
      <c r="V3" s="179" t="str">
        <f>'Instrumentos de Evaluación'!BM5</f>
        <v>Conoce y actúa de acuerdo al código de ética del Colegio de Ingenieros del Perú u otra sociedad profesional.</v>
      </c>
      <c r="W3" s="179" t="str">
        <f>'Instrumentos de Evaluación'!BN5</f>
        <v>Reconoce el rol de la ingeniería en el progreso de la sociedad y la mejora de la calidad de vida de las personas.</v>
      </c>
      <c r="X3" s="179" t="str">
        <f>'Instrumentos de Evaluación'!BO5</f>
        <v>Valora el rol de la ingeniería en la innovación y creación de nuevos productos y procesos.</v>
      </c>
      <c r="Y3" s="179" t="str">
        <f>'Instrumentos de Evaluación'!BP5</f>
        <v>Reconoce el rol de la ingeniería en la prevención de riesgos y mitigación de desastres.</v>
      </c>
      <c r="Z3" s="179" t="str">
        <f>'Instrumentos de Evaluación'!BQ5</f>
        <v>Reconoce la importancia del trabajo en equipo y promueve la formación de grupos de trabajo.</v>
      </c>
      <c r="AA3" s="179" t="str">
        <f>'Instrumentos de Evaluación'!BR5</f>
        <v>Puede desempeñarse como líder o miembro activo de un equipo de trabajo aportando con iniciativa para alcanzar las metas propuestas.</v>
      </c>
      <c r="AB3" s="179" t="str">
        <f>'Instrumentos de Evaluación'!BS5</f>
        <v>Propone y acepta ideas que conduzcan al alcance de los objetivos.</v>
      </c>
      <c r="AC3" s="179" t="str">
        <f>'Instrumentos de Evaluación'!BT5</f>
        <v>Respeta las diferencias, es tolerante y respeta los acuerdos.</v>
      </c>
      <c r="AD3" s="179" t="str">
        <f>'Instrumentos de Evaluación'!BU5</f>
        <v>Formula los objetivos y restricciones de un proyecto y plantea las estrategias para su logro.</v>
      </c>
      <c r="AE3" s="179" t="str">
        <f>'Instrumentos de Evaluación'!BV5</f>
        <v>Determina los alcances de un proyecto, sus actividades y prioridades, y formula cronogramas de ejecución.</v>
      </c>
      <c r="AF3" s="179" t="str">
        <f>'Instrumentos de Evaluación'!BW5</f>
        <v>Determina los recursos necesarios para el desarrollo de un proyecto y formula presupuestos.</v>
      </c>
      <c r="AG3" s="179" t="str">
        <f>'Instrumentos de Evaluación'!BX5</f>
        <v>Realiza seguimiento del avance del proyecto según lo programado para asegurar el cumplimiento de metas.</v>
      </c>
      <c r="AH3" s="179" t="str">
        <f>'Instrumentos de Evaluación'!BY5</f>
        <v>Determina los objetivos, así como los recursos necesarios para el experimento o prueba.</v>
      </c>
      <c r="AI3" s="179" t="str">
        <f>'Instrumentos de Evaluación'!BZ5</f>
        <v xml:space="preserve">Utiliza adecuadamente los instrumentos y/o software para el experimento o prueba. </v>
      </c>
      <c r="AJ3" s="179" t="str">
        <f>'Instrumentos de Evaluación'!CA5</f>
        <v>Procesa y analiza los resultados usando los métodos y criterios estadísticos apropiados.</v>
      </c>
      <c r="AK3" s="179" t="str">
        <f>'Instrumentos de Evaluación'!CB5</f>
        <v>Formula conclusiones lógicas y coherentes a partir de los resultados obtenidos y con criterio ingenieril.</v>
      </c>
      <c r="AL3" s="179" t="str">
        <f>'Instrumentos de Evaluación'!CC5</f>
        <v>Entiende y aplica las normas de seguridad que corresponden a la experiencia o prueba.</v>
      </c>
      <c r="AM3" s="179" t="str">
        <f>'Instrumentos de Evaluación'!CD5</f>
        <v>Es autónomo en su proceso de aprendizaje y aplica las estrategias más apropiadas.</v>
      </c>
      <c r="AN3" s="179" t="str">
        <f>'Instrumentos de Evaluación'!CE5</f>
        <v>Identifica y aplica las tecnologías de información y comunicación que facilitan el proceso de aprendizaje.</v>
      </c>
      <c r="AO3" s="179" t="str">
        <f>'Instrumentos de Evaluación'!CF5</f>
        <v>Profundiza en el conocimiento y en el desarrollo de habilidades ingenieriles.</v>
      </c>
      <c r="AP3" s="179" t="str">
        <f>'Instrumentos de Evaluación'!CG5</f>
        <v>Se actualiza sobre las nuevas tendencias y tecnologías de la ingeniería y sus potenciales aplicaciones.</v>
      </c>
      <c r="AQ3" s="179" t="str">
        <f>'Instrumentos de Evaluación'!CH5</f>
        <v>Prioriza el uso de materiales y tecnologías amigables con el medio ambiente.</v>
      </c>
      <c r="AR3" s="179" t="str">
        <f>'Instrumentos de Evaluación'!CI5</f>
        <v>Hace un uso racional de los recursos naturales entendiendo su importancia en la vida de las personas y la sociedad.</v>
      </c>
      <c r="AS3" s="179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80"/>
      <c r="F4" s="180"/>
      <c r="G4" s="180"/>
      <c r="H4" s="180"/>
      <c r="I4" s="180"/>
      <c r="J4" s="180"/>
      <c r="K4" s="180"/>
      <c r="L4" s="180"/>
      <c r="M4" s="180"/>
      <c r="N4" s="180"/>
      <c r="O4" s="180"/>
      <c r="P4" s="180"/>
      <c r="Q4" s="180"/>
      <c r="R4" s="180"/>
      <c r="S4" s="180"/>
      <c r="T4" s="180"/>
      <c r="U4" s="180"/>
      <c r="V4" s="180"/>
      <c r="W4" s="180"/>
      <c r="X4" s="180"/>
      <c r="Y4" s="180"/>
      <c r="Z4" s="180"/>
      <c r="AA4" s="180"/>
      <c r="AB4" s="180"/>
      <c r="AC4" s="180"/>
      <c r="AD4" s="180"/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  <c r="AS4" s="180"/>
    </row>
    <row r="5" spans="2:45" x14ac:dyDescent="0.25">
      <c r="B5" s="265"/>
      <c r="C5" s="265"/>
      <c r="D5" s="265"/>
      <c r="E5" s="181"/>
      <c r="F5" s="181"/>
      <c r="G5" s="181"/>
      <c r="H5" s="181"/>
      <c r="I5" s="181"/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  <c r="AK5" s="181"/>
      <c r="AL5" s="181"/>
      <c r="AM5" s="181"/>
      <c r="AN5" s="181"/>
      <c r="AO5" s="181"/>
      <c r="AP5" s="181"/>
      <c r="AQ5" s="181"/>
      <c r="AR5" s="181"/>
      <c r="AS5" s="181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R3:AR5"/>
    <mergeCell ref="AS3:AS5"/>
    <mergeCell ref="AK3:AK5"/>
    <mergeCell ref="AL3:AL5"/>
    <mergeCell ref="AM3:AM5"/>
    <mergeCell ref="AN3:AN5"/>
    <mergeCell ref="AO3:AO5"/>
    <mergeCell ref="AH3:AH5"/>
    <mergeCell ref="AI3:AI5"/>
    <mergeCell ref="AJ3:AJ5"/>
    <mergeCell ref="AP3:AP5"/>
    <mergeCell ref="AQ3:AQ5"/>
    <mergeCell ref="AC3:AC5"/>
    <mergeCell ref="AD3:AD5"/>
    <mergeCell ref="AE3:AE5"/>
    <mergeCell ref="AF3:AF5"/>
    <mergeCell ref="AG3:AG5"/>
    <mergeCell ref="X3:X5"/>
    <mergeCell ref="Y3:Y5"/>
    <mergeCell ref="Z3:Z5"/>
    <mergeCell ref="AA3:AA5"/>
    <mergeCell ref="AB3:AB5"/>
    <mergeCell ref="S3:S5"/>
    <mergeCell ref="T3:T5"/>
    <mergeCell ref="U3:U5"/>
    <mergeCell ref="V3:V5"/>
    <mergeCell ref="W3:W5"/>
    <mergeCell ref="N3:N5"/>
    <mergeCell ref="O3:O5"/>
    <mergeCell ref="P3:P5"/>
    <mergeCell ref="Q3:Q5"/>
    <mergeCell ref="R3:R5"/>
    <mergeCell ref="I3:I5"/>
    <mergeCell ref="J3:J5"/>
    <mergeCell ref="K3:K5"/>
    <mergeCell ref="L3:L5"/>
    <mergeCell ref="M3:M5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AD2:AG2"/>
    <mergeCell ref="AH2:AL2"/>
    <mergeCell ref="AM2:AP2"/>
    <mergeCell ref="AQ2:AS2"/>
    <mergeCell ref="I2:N2"/>
    <mergeCell ref="O2:R2"/>
    <mergeCell ref="S2:V2"/>
    <mergeCell ref="W2:Y2"/>
    <mergeCell ref="Z2:AC2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3" t="s">
        <v>32</v>
      </c>
      <c r="C2" s="204"/>
      <c r="D2" s="267"/>
      <c r="E2" s="162" t="s">
        <v>317</v>
      </c>
      <c r="F2" s="163"/>
      <c r="G2" s="163"/>
      <c r="H2" s="164"/>
      <c r="I2" s="159" t="s">
        <v>318</v>
      </c>
      <c r="J2" s="160"/>
      <c r="K2" s="160"/>
      <c r="L2" s="160"/>
      <c r="M2" s="160"/>
      <c r="N2" s="161"/>
      <c r="O2" s="159" t="s">
        <v>319</v>
      </c>
      <c r="P2" s="160"/>
      <c r="Q2" s="160"/>
      <c r="R2" s="160"/>
      <c r="S2" s="176" t="s">
        <v>53</v>
      </c>
      <c r="T2" s="176"/>
      <c r="U2" s="176"/>
      <c r="V2" s="176"/>
      <c r="W2" s="176" t="s">
        <v>55</v>
      </c>
      <c r="X2" s="176"/>
      <c r="Y2" s="176"/>
      <c r="Z2" s="158" t="s">
        <v>56</v>
      </c>
      <c r="AA2" s="158"/>
      <c r="AB2" s="158"/>
      <c r="AC2" s="158"/>
      <c r="AD2" s="158" t="s">
        <v>57</v>
      </c>
      <c r="AE2" s="158"/>
      <c r="AF2" s="158"/>
      <c r="AG2" s="158"/>
      <c r="AH2" s="158" t="s">
        <v>58</v>
      </c>
      <c r="AI2" s="158"/>
      <c r="AJ2" s="158"/>
      <c r="AK2" s="158"/>
      <c r="AL2" s="158"/>
      <c r="AM2" s="159" t="s">
        <v>320</v>
      </c>
      <c r="AN2" s="160"/>
      <c r="AO2" s="160"/>
      <c r="AP2" s="161"/>
      <c r="AQ2" s="162" t="s">
        <v>321</v>
      </c>
      <c r="AR2" s="163"/>
      <c r="AS2" s="164"/>
    </row>
    <row r="3" spans="1:45" ht="156" customHeight="1" x14ac:dyDescent="0.25">
      <c r="B3" s="159" t="s">
        <v>33</v>
      </c>
      <c r="C3" s="160"/>
      <c r="D3" s="16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1" t="s">
        <v>70</v>
      </c>
      <c r="C4" s="272"/>
      <c r="E4" s="268" t="s">
        <v>74</v>
      </c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S4" s="269"/>
      <c r="T4" s="269"/>
      <c r="U4" s="269"/>
      <c r="V4" s="269"/>
      <c r="W4" s="269"/>
      <c r="X4" s="269"/>
      <c r="Y4" s="269"/>
      <c r="Z4" s="269"/>
      <c r="AA4" s="269"/>
      <c r="AB4" s="269"/>
      <c r="AC4" s="269"/>
      <c r="AD4" s="269"/>
      <c r="AE4" s="269"/>
      <c r="AF4" s="269"/>
      <c r="AG4" s="269"/>
      <c r="AH4" s="269"/>
      <c r="AI4" s="269"/>
      <c r="AJ4" s="269"/>
      <c r="AK4" s="269"/>
      <c r="AL4" s="269"/>
      <c r="AM4" s="269"/>
      <c r="AN4" s="269"/>
      <c r="AO4" s="269"/>
      <c r="AP4" s="269"/>
      <c r="AQ4" s="269"/>
      <c r="AR4" s="269"/>
      <c r="AS4" s="270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8" t="s">
        <v>75</v>
      </c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70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2025-07-07T22:56:39Z</dcterms:modified>
</cp:coreProperties>
</file>